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unzh\Downloads\"/>
    </mc:Choice>
  </mc:AlternateContent>
  <xr:revisionPtr revIDLastSave="0" documentId="13_ncr:1_{975C7562-EFBF-4D7E-BDFD-F1A6F07825E9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año 2 antiguo" sheetId="13" state="hidden" r:id="rId1"/>
    <sheet name="Año X" sheetId="17" r:id="rId2"/>
    <sheet name="RO" sheetId="4" state="hidden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8" i="17" l="1"/>
  <c r="F8" i="17"/>
  <c r="F11" i="17" s="1"/>
  <c r="F12" i="17" s="1"/>
  <c r="G8" i="17"/>
  <c r="H8" i="17"/>
  <c r="I8" i="17"/>
  <c r="I11" i="17" s="1"/>
  <c r="I12" i="17" s="1"/>
  <c r="J8" i="17"/>
  <c r="J11" i="17" s="1"/>
  <c r="J12" i="17" s="1"/>
  <c r="K8" i="17"/>
  <c r="K11" i="17" s="1"/>
  <c r="K12" i="17" s="1"/>
  <c r="L8" i="17"/>
  <c r="L11" i="17" s="1"/>
  <c r="L12" i="17" s="1"/>
  <c r="M8" i="17"/>
  <c r="N8" i="17"/>
  <c r="N11" i="17" s="1"/>
  <c r="N12" i="17" s="1"/>
  <c r="E8" i="17"/>
  <c r="E11" i="17" s="1"/>
  <c r="E12" i="17" s="1"/>
  <c r="D8" i="17"/>
  <c r="O29" i="17"/>
  <c r="N29" i="17"/>
  <c r="M29" i="17"/>
  <c r="L29" i="17"/>
  <c r="K29" i="17"/>
  <c r="I29" i="17"/>
  <c r="H29" i="17"/>
  <c r="G29" i="17"/>
  <c r="F29" i="17"/>
  <c r="E29" i="17"/>
  <c r="D29" i="17"/>
  <c r="J29" i="17"/>
  <c r="P28" i="17"/>
  <c r="P27" i="17"/>
  <c r="O24" i="17"/>
  <c r="N24" i="17"/>
  <c r="M24" i="17"/>
  <c r="L24" i="17"/>
  <c r="K24" i="17"/>
  <c r="J24" i="17"/>
  <c r="I24" i="17"/>
  <c r="H24" i="17"/>
  <c r="G24" i="17"/>
  <c r="F24" i="17"/>
  <c r="E24" i="17"/>
  <c r="D24" i="17"/>
  <c r="P23" i="17"/>
  <c r="P22" i="17"/>
  <c r="O21" i="17"/>
  <c r="N21" i="17"/>
  <c r="M21" i="17"/>
  <c r="L21" i="17"/>
  <c r="K21" i="17"/>
  <c r="J21" i="17"/>
  <c r="I21" i="17"/>
  <c r="H21" i="17"/>
  <c r="G21" i="17"/>
  <c r="F21" i="17"/>
  <c r="E21" i="17"/>
  <c r="D21" i="17"/>
  <c r="P20" i="17"/>
  <c r="P19" i="17"/>
  <c r="O18" i="17"/>
  <c r="N18" i="17"/>
  <c r="M18" i="17"/>
  <c r="L18" i="17"/>
  <c r="K18" i="17"/>
  <c r="J18" i="17"/>
  <c r="I18" i="17"/>
  <c r="H18" i="17"/>
  <c r="G18" i="17"/>
  <c r="F18" i="17"/>
  <c r="E18" i="17"/>
  <c r="D18" i="17"/>
  <c r="P17" i="17"/>
  <c r="P16" i="17"/>
  <c r="O15" i="17"/>
  <c r="N15" i="17"/>
  <c r="M15" i="17"/>
  <c r="L15" i="17"/>
  <c r="K15" i="17"/>
  <c r="J15" i="17"/>
  <c r="I15" i="17"/>
  <c r="H15" i="17"/>
  <c r="G15" i="17"/>
  <c r="F15" i="17"/>
  <c r="E15" i="17"/>
  <c r="D15" i="17"/>
  <c r="P14" i="17"/>
  <c r="P13" i="17"/>
  <c r="P10" i="17"/>
  <c r="P9" i="17"/>
  <c r="P7" i="17"/>
  <c r="P6" i="17"/>
  <c r="H25" i="17" l="1"/>
  <c r="G25" i="17"/>
  <c r="G26" i="17" s="1"/>
  <c r="M25" i="17"/>
  <c r="M26" i="17" s="1"/>
  <c r="O25" i="17"/>
  <c r="O30" i="17" s="1"/>
  <c r="O31" i="17" s="1"/>
  <c r="P39" i="17"/>
  <c r="P24" i="17"/>
  <c r="P21" i="17"/>
  <c r="P15" i="17"/>
  <c r="P29" i="17"/>
  <c r="P18" i="17"/>
  <c r="I25" i="17"/>
  <c r="I30" i="17" s="1"/>
  <c r="I31" i="17" s="1"/>
  <c r="P8" i="17"/>
  <c r="P38" i="17" s="1"/>
  <c r="J25" i="17"/>
  <c r="J26" i="17" s="1"/>
  <c r="M30" i="17"/>
  <c r="M31" i="17" s="1"/>
  <c r="H26" i="17"/>
  <c r="H30" i="17"/>
  <c r="H31" i="17" s="1"/>
  <c r="O26" i="17"/>
  <c r="M11" i="17"/>
  <c r="M12" i="17" s="1"/>
  <c r="D25" i="17"/>
  <c r="E25" i="17"/>
  <c r="G11" i="17"/>
  <c r="G12" i="17" s="1"/>
  <c r="O11" i="17"/>
  <c r="O12" i="17" s="1"/>
  <c r="F25" i="17"/>
  <c r="N25" i="17"/>
  <c r="D11" i="17"/>
  <c r="L25" i="17"/>
  <c r="H11" i="17"/>
  <c r="H12" i="17" s="1"/>
  <c r="K25" i="17"/>
  <c r="G30" i="17" l="1"/>
  <c r="G31" i="17" s="1"/>
  <c r="P40" i="17"/>
  <c r="P41" i="17" s="1"/>
  <c r="I26" i="17"/>
  <c r="J30" i="17"/>
  <c r="J31" i="17" s="1"/>
  <c r="E26" i="17"/>
  <c r="E30" i="17"/>
  <c r="E31" i="17" s="1"/>
  <c r="K26" i="17"/>
  <c r="K30" i="17"/>
  <c r="K31" i="17" s="1"/>
  <c r="D12" i="17"/>
  <c r="P11" i="17"/>
  <c r="N30" i="17"/>
  <c r="N31" i="17" s="1"/>
  <c r="N26" i="17"/>
  <c r="D26" i="17"/>
  <c r="D30" i="17"/>
  <c r="P25" i="17"/>
  <c r="P26" i="17" s="1"/>
  <c r="L26" i="17"/>
  <c r="L30" i="17"/>
  <c r="L31" i="17" s="1"/>
  <c r="F30" i="17"/>
  <c r="F31" i="17" s="1"/>
  <c r="F26" i="17"/>
  <c r="D31" i="17" l="1"/>
  <c r="P30" i="17"/>
  <c r="P31" i="17" s="1"/>
  <c r="P58" i="13" l="1"/>
  <c r="Q60" i="13"/>
  <c r="Q19" i="13" l="1"/>
  <c r="J33" i="13" l="1"/>
  <c r="L33" i="13"/>
  <c r="P9" i="13"/>
  <c r="P91" i="13"/>
  <c r="I92" i="13" s="1"/>
  <c r="I93" i="13" s="1"/>
  <c r="O53" i="13"/>
  <c r="O57" i="13" s="1"/>
  <c r="N53" i="13"/>
  <c r="N57" i="13" s="1"/>
  <c r="M53" i="13"/>
  <c r="M57" i="13" s="1"/>
  <c r="L53" i="13"/>
  <c r="L57" i="13" s="1"/>
  <c r="K53" i="13"/>
  <c r="K57" i="13" s="1"/>
  <c r="J53" i="13"/>
  <c r="J57" i="13" s="1"/>
  <c r="J58" i="13" s="1"/>
  <c r="I53" i="13"/>
  <c r="I57" i="13" s="1"/>
  <c r="H53" i="13"/>
  <c r="H57" i="13" s="1"/>
  <c r="H58" i="13" s="1"/>
  <c r="G53" i="13"/>
  <c r="G57" i="13" s="1"/>
  <c r="F53" i="13"/>
  <c r="F57" i="13" s="1"/>
  <c r="E53" i="13"/>
  <c r="E57" i="13" s="1"/>
  <c r="D53" i="13"/>
  <c r="D57" i="13" s="1"/>
  <c r="M52" i="13"/>
  <c r="L52" i="13"/>
  <c r="K52" i="13"/>
  <c r="J52" i="13"/>
  <c r="I52" i="13"/>
  <c r="H52" i="13"/>
  <c r="G52" i="13"/>
  <c r="F52" i="13"/>
  <c r="E52" i="13"/>
  <c r="D52" i="13"/>
  <c r="P50" i="13"/>
  <c r="M49" i="13"/>
  <c r="L49" i="13"/>
  <c r="K49" i="13"/>
  <c r="J49" i="13"/>
  <c r="I49" i="13"/>
  <c r="H49" i="13"/>
  <c r="G49" i="13"/>
  <c r="F49" i="13"/>
  <c r="E49" i="13"/>
  <c r="D49" i="13"/>
  <c r="P47" i="13"/>
  <c r="M46" i="13"/>
  <c r="L46" i="13"/>
  <c r="K46" i="13"/>
  <c r="J46" i="13"/>
  <c r="I46" i="13"/>
  <c r="H46" i="13"/>
  <c r="G46" i="13"/>
  <c r="F46" i="13"/>
  <c r="E46" i="13"/>
  <c r="D46" i="13"/>
  <c r="P44" i="13"/>
  <c r="M43" i="13"/>
  <c r="L43" i="13"/>
  <c r="K43" i="13"/>
  <c r="J43" i="13"/>
  <c r="I43" i="13"/>
  <c r="H43" i="13"/>
  <c r="G43" i="13"/>
  <c r="F43" i="13"/>
  <c r="E43" i="13"/>
  <c r="D43" i="13"/>
  <c r="P42" i="13"/>
  <c r="P41" i="13"/>
  <c r="P40" i="13"/>
  <c r="P39" i="13"/>
  <c r="D35" i="13"/>
  <c r="P35" i="13" s="1"/>
  <c r="P34" i="13"/>
  <c r="P32" i="13"/>
  <c r="P31" i="13"/>
  <c r="P30" i="13"/>
  <c r="P29" i="13"/>
  <c r="P28" i="13"/>
  <c r="P27" i="13"/>
  <c r="P26" i="13"/>
  <c r="P25" i="13"/>
  <c r="P24" i="13"/>
  <c r="P23" i="13"/>
  <c r="P22" i="13"/>
  <c r="P20" i="13"/>
  <c r="P19" i="13"/>
  <c r="P18" i="13"/>
  <c r="P17" i="13"/>
  <c r="P16" i="13"/>
  <c r="P15" i="13"/>
  <c r="P14" i="13"/>
  <c r="P13" i="13"/>
  <c r="P12" i="13"/>
  <c r="P11" i="13"/>
  <c r="P10" i="13"/>
  <c r="P8" i="13"/>
  <c r="P7" i="13"/>
  <c r="G36" i="13" l="1"/>
  <c r="G59" i="13" s="1"/>
  <c r="G64" i="13" s="1"/>
  <c r="H33" i="13"/>
  <c r="H36" i="13" s="1"/>
  <c r="H59" i="13" s="1"/>
  <c r="H64" i="13" s="1"/>
  <c r="P49" i="13"/>
  <c r="O33" i="13"/>
  <c r="O36" i="13" s="1"/>
  <c r="O59" i="13" s="1"/>
  <c r="O64" i="13" s="1"/>
  <c r="F36" i="13"/>
  <c r="F59" i="13" s="1"/>
  <c r="F64" i="13" s="1"/>
  <c r="P46" i="13"/>
  <c r="N33" i="13"/>
  <c r="N36" i="13" s="1"/>
  <c r="N59" i="13" s="1"/>
  <c r="N64" i="13" s="1"/>
  <c r="E33" i="13"/>
  <c r="E36" i="13" s="1"/>
  <c r="E59" i="13" s="1"/>
  <c r="E64" i="13" s="1"/>
  <c r="M33" i="13"/>
  <c r="M36" i="13" s="1"/>
  <c r="M59" i="13" s="1"/>
  <c r="M64" i="13" s="1"/>
  <c r="K33" i="13"/>
  <c r="K36" i="13" s="1"/>
  <c r="K59" i="13" s="1"/>
  <c r="K64" i="13" s="1"/>
  <c r="P43" i="13"/>
  <c r="I33" i="13"/>
  <c r="I36" i="13" s="1"/>
  <c r="I58" i="13"/>
  <c r="J36" i="13"/>
  <c r="J59" i="13" s="1"/>
  <c r="J64" i="13" s="1"/>
  <c r="L36" i="13"/>
  <c r="L59" i="13" s="1"/>
  <c r="L64" i="13" s="1"/>
  <c r="D92" i="13"/>
  <c r="D93" i="13" s="1"/>
  <c r="J92" i="13"/>
  <c r="J93" i="13" s="1"/>
  <c r="D36" i="13"/>
  <c r="D59" i="13" s="1"/>
  <c r="D64" i="13" s="1"/>
  <c r="K92" i="13"/>
  <c r="K93" i="13" s="1"/>
  <c r="P52" i="13"/>
  <c r="L92" i="13"/>
  <c r="L93" i="13" s="1"/>
  <c r="O58" i="13"/>
  <c r="K58" i="13"/>
  <c r="K60" i="13" s="1"/>
  <c r="L58" i="13"/>
  <c r="E58" i="13"/>
  <c r="M58" i="13"/>
  <c r="N58" i="13"/>
  <c r="P21" i="13"/>
  <c r="E92" i="13"/>
  <c r="E93" i="13" s="1"/>
  <c r="M92" i="13"/>
  <c r="M93" i="13" s="1"/>
  <c r="F92" i="13"/>
  <c r="F93" i="13" s="1"/>
  <c r="P6" i="13"/>
  <c r="H60" i="13"/>
  <c r="G92" i="13"/>
  <c r="G93" i="13" s="1"/>
  <c r="H92" i="13"/>
  <c r="H93" i="13" s="1"/>
  <c r="P53" i="13"/>
  <c r="P57" i="13" s="1"/>
  <c r="I59" i="13" l="1"/>
  <c r="I64" i="13" s="1"/>
  <c r="O60" i="13"/>
  <c r="F60" i="13"/>
  <c r="M60" i="13"/>
  <c r="P33" i="13"/>
  <c r="P36" i="13" s="1"/>
  <c r="Q55" i="13" s="1"/>
  <c r="N60" i="13"/>
  <c r="E60" i="13"/>
  <c r="I60" i="13"/>
  <c r="L60" i="13"/>
  <c r="J60" i="13"/>
  <c r="D60" i="13"/>
  <c r="G60" i="13"/>
  <c r="P59" i="13" l="1"/>
  <c r="P60" i="13" l="1"/>
  <c r="Q65" i="13" s="1"/>
  <c r="Q64" i="13" l="1"/>
  <c r="P64" i="13" s="1"/>
  <c r="F5" i="4" l="1"/>
  <c r="E44" i="4" l="1"/>
  <c r="E46" i="4" s="1"/>
  <c r="E26" i="4"/>
  <c r="E28" i="4" s="1"/>
  <c r="E62" i="4"/>
  <c r="E64" i="4" s="1"/>
  <c r="F26" i="4" l="1"/>
  <c r="F28" i="4" s="1"/>
  <c r="F62" i="4" l="1"/>
  <c r="F64" i="4" s="1"/>
  <c r="F44" i="4"/>
  <c r="F46" i="4" s="1"/>
  <c r="G62" i="4"/>
  <c r="G26" i="4"/>
  <c r="G28" i="4" s="1"/>
  <c r="G64" i="4" l="1"/>
  <c r="G44" i="4"/>
  <c r="G46" i="4" s="1"/>
  <c r="H62" i="4"/>
  <c r="H26" i="4"/>
  <c r="H28" i="4" s="1"/>
  <c r="H64" i="4" l="1"/>
  <c r="H44" i="4"/>
  <c r="H46" i="4" s="1"/>
  <c r="I26" i="4"/>
  <c r="I28" i="4" s="1"/>
  <c r="I62" i="4"/>
  <c r="E16" i="4"/>
  <c r="E18" i="4" s="1"/>
  <c r="I64" i="4" l="1"/>
  <c r="E53" i="4"/>
  <c r="E55" i="4" s="1"/>
  <c r="I44" i="4"/>
  <c r="I46" i="4" s="1"/>
  <c r="F53" i="4"/>
  <c r="E35" i="4"/>
  <c r="E37" i="4" s="1"/>
  <c r="F16" i="4"/>
  <c r="F18" i="4" s="1"/>
  <c r="F55" i="4" l="1"/>
  <c r="F35" i="4"/>
  <c r="F37" i="4" s="1"/>
  <c r="G16" i="4"/>
  <c r="G18" i="4" s="1"/>
  <c r="H16" i="4" l="1"/>
  <c r="H18" i="4" s="1"/>
  <c r="G35" i="4"/>
  <c r="G37" i="4" s="1"/>
  <c r="I16" i="4" l="1"/>
  <c r="I18" i="4" s="1"/>
  <c r="H35" i="4"/>
  <c r="H37" i="4" s="1"/>
  <c r="I35" i="4"/>
  <c r="I37" i="4" l="1"/>
  <c r="F15" i="4" l="1"/>
  <c r="E15" i="4"/>
  <c r="F34" i="4" l="1"/>
  <c r="E34" i="4"/>
  <c r="E52" i="4"/>
  <c r="F52" i="4"/>
  <c r="E25" i="4"/>
  <c r="E17" i="4"/>
  <c r="E19" i="4"/>
  <c r="F25" i="4"/>
  <c r="F29" i="4" s="1"/>
  <c r="F19" i="4"/>
  <c r="E4" i="4" l="1"/>
  <c r="F43" i="4"/>
  <c r="F47" i="4" s="1"/>
  <c r="F38" i="4"/>
  <c r="G34" i="4"/>
  <c r="E54" i="4"/>
  <c r="E56" i="4"/>
  <c r="E61" i="4"/>
  <c r="E38" i="4"/>
  <c r="E43" i="4"/>
  <c r="E47" i="4" s="1"/>
  <c r="E36" i="4"/>
  <c r="F61" i="4"/>
  <c r="F65" i="4" s="1"/>
  <c r="F56" i="4"/>
  <c r="G53" i="4"/>
  <c r="G55" i="4" s="1"/>
  <c r="E20" i="4"/>
  <c r="F17" i="4"/>
  <c r="G15" i="4"/>
  <c r="E29" i="4"/>
  <c r="E27" i="4"/>
  <c r="I15" i="4"/>
  <c r="H15" i="4"/>
  <c r="F4" i="4" l="1"/>
  <c r="F8" i="4" s="1"/>
  <c r="E8" i="4"/>
  <c r="I25" i="4"/>
  <c r="I29" i="4" s="1"/>
  <c r="I19" i="4"/>
  <c r="E63" i="4"/>
  <c r="E65" i="4"/>
  <c r="F54" i="4"/>
  <c r="E57" i="4"/>
  <c r="F27" i="4"/>
  <c r="E30" i="4"/>
  <c r="H19" i="4"/>
  <c r="H25" i="4"/>
  <c r="H29" i="4" s="1"/>
  <c r="H53" i="4"/>
  <c r="H55" i="4" s="1"/>
  <c r="G25" i="4"/>
  <c r="G29" i="4" s="1"/>
  <c r="G19" i="4"/>
  <c r="G38" i="4"/>
  <c r="G43" i="4"/>
  <c r="G47" i="4" s="1"/>
  <c r="H34" i="4"/>
  <c r="I34" i="4"/>
  <c r="G17" i="4"/>
  <c r="F20" i="4"/>
  <c r="E45" i="4"/>
  <c r="E48" i="4" s="1"/>
  <c r="F36" i="4"/>
  <c r="E39" i="4"/>
  <c r="G52" i="4" l="1"/>
  <c r="G54" i="4" s="1"/>
  <c r="G27" i="4"/>
  <c r="F30" i="4"/>
  <c r="I53" i="4"/>
  <c r="I55" i="4" s="1"/>
  <c r="H43" i="4"/>
  <c r="H47" i="4" s="1"/>
  <c r="H38" i="4"/>
  <c r="I38" i="4"/>
  <c r="I43" i="4"/>
  <c r="I47" i="4" s="1"/>
  <c r="H17" i="4"/>
  <c r="G20" i="4"/>
  <c r="H52" i="4"/>
  <c r="F57" i="4"/>
  <c r="F63" i="4"/>
  <c r="E66" i="4"/>
  <c r="G36" i="4"/>
  <c r="F45" i="4"/>
  <c r="F48" i="4" s="1"/>
  <c r="F39" i="4"/>
  <c r="G56" i="4" l="1"/>
  <c r="G61" i="4"/>
  <c r="G65" i="4" s="1"/>
  <c r="I17" i="4"/>
  <c r="I20" i="4" s="1"/>
  <c r="H20" i="4"/>
  <c r="H27" i="4"/>
  <c r="G30" i="4"/>
  <c r="F66" i="4"/>
  <c r="I52" i="4"/>
  <c r="H54" i="4"/>
  <c r="G57" i="4"/>
  <c r="H56" i="4"/>
  <c r="H61" i="4"/>
  <c r="H65" i="4" s="1"/>
  <c r="H36" i="4"/>
  <c r="G39" i="4"/>
  <c r="G45" i="4"/>
  <c r="G48" i="4" s="1"/>
  <c r="G63" i="4" l="1"/>
  <c r="H63" i="4" s="1"/>
  <c r="H57" i="4"/>
  <c r="I54" i="4"/>
  <c r="I57" i="4" s="1"/>
  <c r="I61" i="4"/>
  <c r="I65" i="4" s="1"/>
  <c r="I56" i="4"/>
  <c r="H39" i="4"/>
  <c r="I36" i="4"/>
  <c r="H45" i="4"/>
  <c r="H48" i="4" s="1"/>
  <c r="H30" i="4"/>
  <c r="I27" i="4"/>
  <c r="I30" i="4" s="1"/>
  <c r="G66" i="4" l="1"/>
  <c r="H66" i="4"/>
  <c r="I63" i="4"/>
  <c r="I66" i="4" s="1"/>
  <c r="I45" i="4"/>
  <c r="I48" i="4" s="1"/>
  <c r="I39" i="4"/>
</calcChain>
</file>

<file path=xl/sharedStrings.xml><?xml version="1.0" encoding="utf-8"?>
<sst xmlns="http://schemas.openxmlformats.org/spreadsheetml/2006/main" count="219" uniqueCount="109">
  <si>
    <t>Septiembre</t>
  </si>
  <si>
    <t>Octubre</t>
  </si>
  <si>
    <t>Noviembre</t>
  </si>
  <si>
    <t>Diciembre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</si>
  <si>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</si>
  <si>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</si>
  <si>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</si>
  <si>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</si>
  <si>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</si>
  <si>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</si>
  <si>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</si>
  <si>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</si>
  <si>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Material de oficina</t>
  </si>
  <si>
    <t>Total</t>
  </si>
  <si>
    <t>Costes totales</t>
  </si>
  <si>
    <t>Año 1</t>
  </si>
  <si>
    <t>Año 3</t>
  </si>
  <si>
    <t>Beneficio</t>
  </si>
  <si>
    <t>Inversión</t>
  </si>
  <si>
    <t>Año 2</t>
  </si>
  <si>
    <t>Beneficio acumulado</t>
  </si>
  <si>
    <t>Inversión acumulada</t>
  </si>
  <si>
    <t>ROI</t>
  </si>
  <si>
    <t>ROI acumulado</t>
  </si>
  <si>
    <t>Alquiler oficina coworking</t>
  </si>
  <si>
    <t>Sorteo Instagram</t>
  </si>
  <si>
    <t>Códigos descuentos</t>
  </si>
  <si>
    <t>Comunicaes (nota de prensa)</t>
  </si>
  <si>
    <t>FITUR</t>
  </si>
  <si>
    <t>Número de otros servicios</t>
  </si>
  <si>
    <t>Comisión por otros servicios</t>
  </si>
  <si>
    <t>Nº subastas automáticas</t>
  </si>
  <si>
    <t>Ingresos por otros servicios</t>
  </si>
  <si>
    <t>Comisión por subasta aut.</t>
  </si>
  <si>
    <t>Ingresos por subasta aut.</t>
  </si>
  <si>
    <t>Número de pernoctaciones</t>
  </si>
  <si>
    <t>Ingresos por pernoctaciones</t>
  </si>
  <si>
    <t>Nº de paquetes</t>
  </si>
  <si>
    <t>Comisión por paquete</t>
  </si>
  <si>
    <t>Ingresos por paquete</t>
  </si>
  <si>
    <t>Ingresos totales</t>
  </si>
  <si>
    <t>Presupuesto de constitución</t>
  </si>
  <si>
    <t>Ingresos Totales</t>
  </si>
  <si>
    <t xml:space="preserve">Costes Totales </t>
  </si>
  <si>
    <t>Beneficios Totales</t>
  </si>
  <si>
    <t>ROMI</t>
  </si>
  <si>
    <t>ROMI acumulado</t>
  </si>
  <si>
    <t>Año 4</t>
  </si>
  <si>
    <t>Año 5</t>
  </si>
  <si>
    <t>Promoción de ventas</t>
  </si>
  <si>
    <t>Premio IBM</t>
  </si>
  <si>
    <t>SS a cargo de la empresa</t>
  </si>
  <si>
    <t>Gestoría y asesoría</t>
  </si>
  <si>
    <t>Programa startup IBM</t>
  </si>
  <si>
    <t>Ordenadores</t>
  </si>
  <si>
    <t>Smartphones</t>
  </si>
  <si>
    <t>Teléfono fijo</t>
  </si>
  <si>
    <t>Tarifa móvil/wifi</t>
  </si>
  <si>
    <t>Dirección (salario)</t>
  </si>
  <si>
    <t>Programador</t>
  </si>
  <si>
    <t>remanente</t>
  </si>
  <si>
    <t>Seguro de RC y Caución</t>
  </si>
  <si>
    <t>Merchandising</t>
  </si>
  <si>
    <t>Responsabilidad legal</t>
  </si>
  <si>
    <t>Reservas</t>
  </si>
  <si>
    <t>Facturación</t>
  </si>
  <si>
    <t>Preoveedores</t>
  </si>
  <si>
    <t>Inversión CAPEX</t>
  </si>
  <si>
    <t>Marketing y publicidad</t>
  </si>
  <si>
    <t>Otros gastos</t>
  </si>
  <si>
    <t>Resultados de explotación (%)</t>
  </si>
  <si>
    <t>Wave Video</t>
  </si>
  <si>
    <t>Comisiones banco</t>
  </si>
  <si>
    <t>Comisión banco por ingresos</t>
  </si>
  <si>
    <t>Strato</t>
  </si>
  <si>
    <t>Hosting</t>
  </si>
  <si>
    <t>LinkedIn</t>
  </si>
  <si>
    <t>Google Ads</t>
  </si>
  <si>
    <t>Twitter Ads</t>
  </si>
  <si>
    <t>Tik Tok Ads</t>
  </si>
  <si>
    <t>Instagram/Facebook</t>
  </si>
  <si>
    <t>reserva</t>
  </si>
  <si>
    <t>Total ingresos</t>
  </si>
  <si>
    <t>Costes variables imputables a la venta</t>
  </si>
  <si>
    <t>Margen Bruto (%)</t>
  </si>
  <si>
    <t>Margen Bruto (€)</t>
  </si>
  <si>
    <t>Otros Servicios Profesionales</t>
  </si>
  <si>
    <t>Resultados de explotación (€)</t>
  </si>
  <si>
    <t>Gasto del personal</t>
  </si>
  <si>
    <t>Resultado del ejercicio antes de impuestos (€)</t>
  </si>
  <si>
    <t>Resultado del ejercicio antes de impuestos (%)</t>
  </si>
  <si>
    <t>Año anterior</t>
  </si>
  <si>
    <t>Remanente</t>
  </si>
  <si>
    <t>Ingresos</t>
  </si>
  <si>
    <t>Costes varibles</t>
  </si>
  <si>
    <t>Costes fijos</t>
  </si>
  <si>
    <t>Producto 1</t>
  </si>
  <si>
    <t>Producto 2</t>
  </si>
  <si>
    <t>Comisión</t>
  </si>
  <si>
    <t>Costes CAPEX 1</t>
  </si>
  <si>
    <t>Costes CAPEX 2</t>
  </si>
  <si>
    <t>Publicidad 1</t>
  </si>
  <si>
    <t>Publicidad 2</t>
  </si>
  <si>
    <t>Servicio Profesional 1</t>
  </si>
  <si>
    <t>Servicios Profesional 2</t>
  </si>
  <si>
    <t>Otros gastos 1</t>
  </si>
  <si>
    <t>Otros gastos 2</t>
  </si>
  <si>
    <t>Costes de Personal 1</t>
  </si>
  <si>
    <t>Coste de Personal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</si>
</sst>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2E80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2E80"/>
      </left>
      <right style="medium">
        <color rgb="FF002E80"/>
      </right>
      <top style="medium">
        <color rgb="FF002E80"/>
      </top>
      <bottom style="medium">
        <color rgb="FF002E80"/>
      </bottom>
      <diagonal/>
    </border>
    <border>
      <left/>
      <right/>
      <top style="medium">
        <color rgb="FF002E80"/>
      </top>
      <bottom style="medium">
        <color rgb="FF002E80"/>
      </bottom>
      <diagonal/>
    </border>
    <border>
      <left style="medium">
        <color rgb="FF002E80"/>
      </left>
      <right style="medium">
        <color rgb="FF002E80"/>
      </right>
      <top style="medium">
        <color rgb="FF002E80"/>
      </top>
      <bottom/>
      <diagonal/>
    </border>
    <border>
      <left style="medium">
        <color rgb="FF002E80"/>
      </left>
      <right style="medium">
        <color rgb="FF002E80"/>
      </right>
      <top/>
      <bottom style="medium">
        <color rgb="FF002E80"/>
      </bottom>
      <diagonal/>
    </border>
    <border>
      <left style="medium">
        <color rgb="FF002E80"/>
      </left>
      <right style="medium">
        <color rgb="FF002E80"/>
      </right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11">
    <xf numFmtId="0" fontId="0" fillId="0" borderId="0" xfId="0"/>
    <xf numFmtId="164" fontId="0" fillId="0" borderId="0" xfId="0" applyNumberFormat="1"/>
    <xf numFmtId="164" fontId="0" fillId="0" borderId="1" xfId="0" applyNumberForma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164" fontId="0" fillId="0" borderId="6" xfId="0" applyNumberFormat="1" applyBorder="1"/>
    <xf numFmtId="164" fontId="0" fillId="0" borderId="7" xfId="0" applyNumberFormat="1" applyBorder="1"/>
    <xf numFmtId="164" fontId="0" fillId="0" borderId="8" xfId="0" applyNumberFormat="1" applyBorder="1"/>
    <xf numFmtId="164" fontId="0" fillId="0" borderId="9" xfId="0" applyNumberFormat="1" applyBorder="1"/>
    <xf numFmtId="164" fontId="0" fillId="0" borderId="10" xfId="0" applyNumberFormat="1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2" fillId="0" borderId="16" xfId="0" applyFont="1" applyBorder="1"/>
    <xf numFmtId="0" fontId="2" fillId="0" borderId="17" xfId="0" applyFont="1" applyBorder="1"/>
    <xf numFmtId="164" fontId="0" fillId="0" borderId="19" xfId="0" applyNumberFormat="1" applyBorder="1"/>
    <xf numFmtId="164" fontId="0" fillId="0" borderId="20" xfId="0" applyNumberFormat="1" applyBorder="1"/>
    <xf numFmtId="164" fontId="0" fillId="0" borderId="21" xfId="0" applyNumberFormat="1" applyBorder="1"/>
    <xf numFmtId="0" fontId="2" fillId="0" borderId="2" xfId="0" applyFont="1" applyBorder="1"/>
    <xf numFmtId="164" fontId="2" fillId="0" borderId="4" xfId="0" applyNumberFormat="1" applyFont="1" applyBorder="1"/>
    <xf numFmtId="164" fontId="2" fillId="0" borderId="5" xfId="0" applyNumberFormat="1" applyFont="1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10" fontId="2" fillId="0" borderId="9" xfId="1" applyNumberFormat="1" applyFont="1" applyBorder="1"/>
    <xf numFmtId="10" fontId="2" fillId="0" borderId="10" xfId="1" applyNumberFormat="1" applyFont="1" applyBorder="1"/>
    <xf numFmtId="10" fontId="2" fillId="0" borderId="11" xfId="1" applyNumberFormat="1" applyFont="1" applyBorder="1"/>
    <xf numFmtId="10" fontId="2" fillId="0" borderId="12" xfId="1" applyNumberFormat="1" applyFont="1" applyBorder="1"/>
    <xf numFmtId="10" fontId="2" fillId="0" borderId="13" xfId="1" applyNumberFormat="1" applyFont="1" applyBorder="1"/>
    <xf numFmtId="164" fontId="0" fillId="0" borderId="11" xfId="0" applyNumberFormat="1" applyBorder="1"/>
    <xf numFmtId="164" fontId="0" fillId="0" borderId="12" xfId="0" applyNumberFormat="1" applyBorder="1"/>
    <xf numFmtId="164" fontId="0" fillId="0" borderId="13" xfId="0" applyNumberFormat="1" applyBorder="1"/>
    <xf numFmtId="0" fontId="2" fillId="0" borderId="15" xfId="0" applyFont="1" applyBorder="1"/>
    <xf numFmtId="164" fontId="0" fillId="0" borderId="22" xfId="0" applyNumberFormat="1" applyBorder="1"/>
    <xf numFmtId="164" fontId="0" fillId="0" borderId="23" xfId="0" applyNumberFormat="1" applyBorder="1"/>
    <xf numFmtId="164" fontId="0" fillId="0" borderId="25" xfId="0" applyNumberFormat="1" applyBorder="1"/>
    <xf numFmtId="164" fontId="0" fillId="0" borderId="16" xfId="0" applyNumberFormat="1" applyBorder="1"/>
    <xf numFmtId="0" fontId="0" fillId="0" borderId="17" xfId="0" applyBorder="1"/>
    <xf numFmtId="164" fontId="0" fillId="0" borderId="15" xfId="0" applyNumberFormat="1" applyBorder="1"/>
    <xf numFmtId="0" fontId="2" fillId="0" borderId="24" xfId="0" applyFont="1" applyBorder="1"/>
    <xf numFmtId="164" fontId="2" fillId="0" borderId="2" xfId="0" applyNumberFormat="1" applyFont="1" applyBorder="1"/>
    <xf numFmtId="164" fontId="0" fillId="0" borderId="27" xfId="0" applyNumberFormat="1" applyBorder="1"/>
    <xf numFmtId="0" fontId="2" fillId="0" borderId="18" xfId="0" applyFont="1" applyBorder="1"/>
    <xf numFmtId="164" fontId="0" fillId="0" borderId="28" xfId="0" applyNumberFormat="1" applyBorder="1"/>
    <xf numFmtId="164" fontId="0" fillId="0" borderId="14" xfId="0" applyNumberFormat="1" applyBorder="1"/>
    <xf numFmtId="164" fontId="2" fillId="0" borderId="24" xfId="0" applyNumberFormat="1" applyFont="1" applyBorder="1"/>
    <xf numFmtId="0" fontId="2" fillId="0" borderId="29" xfId="0" applyFont="1" applyBorder="1"/>
    <xf numFmtId="0" fontId="2" fillId="0" borderId="26" xfId="0" applyFont="1" applyBorder="1"/>
    <xf numFmtId="0" fontId="0" fillId="0" borderId="31" xfId="0" applyBorder="1"/>
    <xf numFmtId="0" fontId="0" fillId="0" borderId="32" xfId="0" applyBorder="1"/>
    <xf numFmtId="0" fontId="2" fillId="0" borderId="33" xfId="0" applyFont="1" applyBorder="1"/>
    <xf numFmtId="0" fontId="2" fillId="0" borderId="34" xfId="0" applyFont="1" applyBorder="1"/>
    <xf numFmtId="1" fontId="0" fillId="0" borderId="4" xfId="0" applyNumberFormat="1" applyBorder="1"/>
    <xf numFmtId="1" fontId="0" fillId="0" borderId="5" xfId="0" applyNumberFormat="1" applyBorder="1"/>
    <xf numFmtId="0" fontId="0" fillId="0" borderId="36" xfId="0" applyBorder="1"/>
    <xf numFmtId="0" fontId="2" fillId="0" borderId="30" xfId="0" applyFont="1" applyBorder="1"/>
    <xf numFmtId="10" fontId="2" fillId="0" borderId="38" xfId="1" applyNumberFormat="1" applyFont="1" applyBorder="1"/>
    <xf numFmtId="10" fontId="2" fillId="0" borderId="3" xfId="1" applyNumberFormat="1" applyFont="1" applyBorder="1"/>
    <xf numFmtId="10" fontId="2" fillId="0" borderId="2" xfId="1" applyNumberFormat="1" applyFont="1" applyBorder="1"/>
    <xf numFmtId="0" fontId="2" fillId="0" borderId="35" xfId="0" applyFont="1" applyBorder="1"/>
    <xf numFmtId="10" fontId="2" fillId="0" borderId="26" xfId="1" applyNumberFormat="1" applyFont="1" applyBorder="1"/>
    <xf numFmtId="10" fontId="2" fillId="0" borderId="4" xfId="1" applyNumberFormat="1" applyFont="1" applyBorder="1"/>
    <xf numFmtId="10" fontId="2" fillId="0" borderId="5" xfId="1" applyNumberFormat="1" applyFont="1" applyBorder="1"/>
    <xf numFmtId="10" fontId="2" fillId="0" borderId="39" xfId="1" applyNumberFormat="1" applyFont="1" applyBorder="1"/>
    <xf numFmtId="10" fontId="2" fillId="0" borderId="40" xfId="1" applyNumberFormat="1" applyFont="1" applyBorder="1"/>
    <xf numFmtId="164" fontId="0" fillId="0" borderId="41" xfId="0" applyNumberFormat="1" applyBorder="1"/>
    <xf numFmtId="164" fontId="0" fillId="0" borderId="42" xfId="0" applyNumberFormat="1" applyBorder="1"/>
    <xf numFmtId="10" fontId="2" fillId="0" borderId="37" xfId="1" applyNumberFormat="1" applyFont="1" applyBorder="1"/>
    <xf numFmtId="10" fontId="2" fillId="0" borderId="43" xfId="1" applyNumberFormat="1" applyFont="1" applyBorder="1"/>
    <xf numFmtId="0" fontId="2" fillId="0" borderId="44" xfId="0" applyFont="1" applyBorder="1"/>
    <xf numFmtId="10" fontId="0" fillId="0" borderId="0" xfId="1" applyNumberFormat="1" applyFont="1"/>
    <xf numFmtId="0" fontId="0" fillId="0" borderId="1" xfId="0" applyBorder="1"/>
    <xf numFmtId="164" fontId="2" fillId="0" borderId="1" xfId="0" applyNumberFormat="1" applyFont="1" applyBorder="1"/>
    <xf numFmtId="1" fontId="0" fillId="0" borderId="0" xfId="0" applyNumberFormat="1"/>
    <xf numFmtId="1" fontId="0" fillId="0" borderId="7" xfId="0" applyNumberFormat="1" applyBorder="1"/>
    <xf numFmtId="1" fontId="0" fillId="0" borderId="8" xfId="0" applyNumberFormat="1" applyBorder="1"/>
    <xf numFmtId="164" fontId="0" fillId="0" borderId="47" xfId="0" applyNumberFormat="1" applyBorder="1"/>
    <xf numFmtId="0" fontId="2" fillId="0" borderId="48" xfId="0" applyFont="1" applyBorder="1"/>
    <xf numFmtId="164" fontId="2" fillId="0" borderId="20" xfId="0" applyNumberFormat="1" applyFont="1" applyBorder="1"/>
    <xf numFmtId="0" fontId="2" fillId="0" borderId="49" xfId="0" applyFont="1" applyBorder="1"/>
    <xf numFmtId="164" fontId="2" fillId="0" borderId="22" xfId="0" applyNumberFormat="1" applyFont="1" applyBorder="1"/>
    <xf numFmtId="164" fontId="0" fillId="0" borderId="17" xfId="0" applyNumberFormat="1" applyBorder="1"/>
    <xf numFmtId="0" fontId="2" fillId="0" borderId="45" xfId="0" applyFont="1" applyBorder="1"/>
    <xf numFmtId="0" fontId="0" fillId="0" borderId="46" xfId="0" applyBorder="1"/>
    <xf numFmtId="1" fontId="0" fillId="0" borderId="15" xfId="0" applyNumberFormat="1" applyBorder="1"/>
    <xf numFmtId="1" fontId="0" fillId="0" borderId="2" xfId="0" applyNumberFormat="1" applyBorder="1"/>
    <xf numFmtId="44" fontId="0" fillId="0" borderId="0" xfId="2" applyFont="1"/>
    <xf numFmtId="44" fontId="0" fillId="0" borderId="0" xfId="0" applyNumberFormat="1"/>
    <xf numFmtId="0" fontId="2" fillId="0" borderId="0" xfId="0" applyFont="1"/>
    <xf numFmtId="44" fontId="0" fillId="0" borderId="0" xfId="2" applyFont="1" applyBorder="1"/>
    <xf numFmtId="44" fontId="2" fillId="0" borderId="51" xfId="1" applyNumberFormat="1" applyFont="1" applyBorder="1"/>
    <xf numFmtId="44" fontId="2" fillId="0" borderId="51" xfId="0" applyNumberFormat="1" applyFont="1" applyBorder="1"/>
    <xf numFmtId="0" fontId="0" fillId="0" borderId="52" xfId="0" applyBorder="1"/>
    <xf numFmtId="0" fontId="0" fillId="0" borderId="54" xfId="0" applyBorder="1"/>
    <xf numFmtId="0" fontId="2" fillId="0" borderId="50" xfId="0" applyFont="1" applyBorder="1"/>
    <xf numFmtId="164" fontId="0" fillId="0" borderId="0" xfId="2" applyNumberFormat="1" applyFont="1"/>
    <xf numFmtId="0" fontId="4" fillId="2" borderId="0" xfId="0" applyFont="1" applyFill="1"/>
    <xf numFmtId="44" fontId="0" fillId="0" borderId="54" xfId="2" applyFont="1" applyBorder="1"/>
    <xf numFmtId="44" fontId="0" fillId="0" borderId="54" xfId="0" applyNumberFormat="1" applyBorder="1"/>
    <xf numFmtId="0" fontId="5" fillId="2" borderId="54" xfId="0" applyFont="1" applyFill="1" applyBorder="1"/>
    <xf numFmtId="44" fontId="5" fillId="2" borderId="0" xfId="2" applyFont="1" applyFill="1" applyBorder="1"/>
    <xf numFmtId="44" fontId="5" fillId="2" borderId="54" xfId="0" applyNumberFormat="1" applyFont="1" applyFill="1" applyBorder="1"/>
    <xf numFmtId="9" fontId="5" fillId="2" borderId="0" xfId="1" applyFont="1" applyFill="1" applyBorder="1"/>
    <xf numFmtId="9" fontId="5" fillId="2" borderId="54" xfId="1" applyFont="1" applyFill="1" applyBorder="1"/>
    <xf numFmtId="9" fontId="5" fillId="2" borderId="53" xfId="1" applyFont="1" applyFill="1" applyBorder="1"/>
    <xf numFmtId="44" fontId="2" fillId="0" borderId="50" xfId="2" applyFont="1" applyBorder="1" applyAlignment="1"/>
    <xf numFmtId="44" fontId="2" fillId="0" borderId="50" xfId="0" applyNumberFormat="1" applyFont="1" applyBorder="1"/>
    <xf numFmtId="44" fontId="2" fillId="0" borderId="51" xfId="2" applyFont="1" applyBorder="1"/>
    <xf numFmtId="0" fontId="5" fillId="2" borderId="0" xfId="0" applyFont="1" applyFill="1"/>
    <xf numFmtId="44" fontId="0" fillId="0" borderId="52" xfId="2" applyFont="1" applyBorder="1"/>
  </cellXfs>
  <cellStyles count="3">
    <cellStyle name="Moneda" xfId="2" builtinId="4"/>
    <cellStyle name="Normal" xfId="0" builtinId="0"/>
    <cellStyle name="Porcentaje" xfId="1" builtinId="5"/>
  </cellStyles>
  <dxfs count="0"/>
  <tableStyles count="0" defaultTableStyle="TableStyleMedium2" defaultPivotStyle="PivotStyleLight16"/>
  <colors>
    <mruColors>
      <color rgb="FF002E8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s-ES"/>
              <a:t>Punto muerto mensual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'año 2 antiguo'!$C$64</c:f>
              <c:strCache>
                <c:ptCount val="1"/>
                <c:pt idx="0">
                  <c:v>Número de pernoctaciones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cat>
            <c:strRef>
              <c:f>'año 2 antiguo'!$D$63:$O$63</c:f>
              <c:strCache>
                <c:ptCount val="12"/>
                <c:pt idx="0">
                  <c:v>Enero</c:v>
                </c:pt>
                <c:pt idx="1">
                  <c:v>Febrero</c:v>
                </c:pt>
                <c:pt idx="2">
                  <c:v>Marzo</c:v>
                </c:pt>
                <c:pt idx="3">
                  <c:v>Abril</c:v>
                </c:pt>
                <c:pt idx="4">
                  <c:v>Mayo</c:v>
                </c:pt>
                <c:pt idx="5">
                  <c:v>Junio</c:v>
                </c:pt>
                <c:pt idx="6">
                  <c:v>Julio</c:v>
                </c:pt>
                <c:pt idx="7">
                  <c:v>Agosto</c:v>
                </c:pt>
                <c:pt idx="8">
                  <c:v>Septiembre</c:v>
                </c:pt>
                <c:pt idx="9">
                  <c:v>Octubre</c:v>
                </c:pt>
                <c:pt idx="10">
                  <c:v>Noviembre</c:v>
                </c:pt>
                <c:pt idx="11">
                  <c:v>Diciembre</c:v>
                </c:pt>
              </c:strCache>
            </c:strRef>
          </c:cat>
          <c:val>
            <c:numRef>
              <c:f>'año 2 antiguo'!$D$64:$O$64</c:f>
              <c:numCache>
                <c:formatCode>0</c:formatCode>
                <c:ptCount val="12"/>
                <c:pt idx="0">
                  <c:v>147.44499999999999</c:v>
                </c:pt>
                <c:pt idx="1">
                  <c:v>36.472999999999999</c:v>
                </c:pt>
                <c:pt idx="2">
                  <c:v>69.628000000000014</c:v>
                </c:pt>
                <c:pt idx="3">
                  <c:v>89.738</c:v>
                </c:pt>
                <c:pt idx="4">
                  <c:v>79.855000000000004</c:v>
                </c:pt>
                <c:pt idx="5">
                  <c:v>26.587</c:v>
                </c:pt>
                <c:pt idx="6">
                  <c:v>26.587</c:v>
                </c:pt>
                <c:pt idx="7">
                  <c:v>26.587</c:v>
                </c:pt>
                <c:pt idx="8">
                  <c:v>26.587</c:v>
                </c:pt>
                <c:pt idx="9">
                  <c:v>38.938000000000002</c:v>
                </c:pt>
                <c:pt idx="10">
                  <c:v>44.938000000000002</c:v>
                </c:pt>
                <c:pt idx="11">
                  <c:v>44.938000000000002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8B2-4A0A-A890-C8FF69D3A6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8299455"/>
        <c:axId val="2038305695"/>
      </c:lineChart>
      <c:catAx>
        <c:axId val="2038299455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38305695"/>
        <c:crosses val="autoZero"/>
        <c:auto val="1"/>
        <c:lblAlgn val="ctr"/>
        <c:lblOffset val="100"/>
        <c:noMultiLvlLbl val="0"/>
      </c:catAx>
      <c:valAx>
        <c:axId val="2038305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S"/>
          </a:p>
        </c:txPr>
        <c:crossAx val="203829945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E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67</xdr:row>
      <xdr:rowOff>3810</xdr:rowOff>
    </xdr:from>
    <xdr:to>
      <xdr:col>10</xdr:col>
      <xdr:colOff>304800</xdr:colOff>
      <xdr:row>82</xdr:row>
      <xdr:rowOff>3810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A2885300-A034-486C-AC31-ECAEA0E91F6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748C3-594C-4FC1-9400-251E4B817403}">
  <dimension ref="C4:S93"/>
  <sheetViews>
    <sheetView showGridLines="0" topLeftCell="A12" zoomScale="80" zoomScaleNormal="80" workbookViewId="0">
      <selection activeCell="G33" sqref="G33"/>
    </sheetView>
  </sheetViews>
  <sheetFormatPr baseColWidth="10" defaultRowHeight="14.4" x14ac:dyDescent="0.3"/>
  <cols>
    <col min="2" max="2" width="11.5546875" customWidth="1"/>
    <col min="3" max="3" width="26" customWidth="1"/>
    <col min="4" max="4" width="12.5546875" customWidth="1"/>
    <col min="5" max="7" width="11.6640625" bestFit="1" customWidth="1"/>
    <col min="8" max="8" width="12.44140625" bestFit="1" customWidth="1"/>
    <col min="9" max="9" width="13.44140625" bestFit="1" customWidth="1"/>
    <col min="10" max="11" width="11.6640625" customWidth="1"/>
    <col min="12" max="13" width="13.44140625" bestFit="1" customWidth="1"/>
    <col min="14" max="15" width="11.6640625" customWidth="1"/>
    <col min="16" max="16" width="15" customWidth="1"/>
    <col min="17" max="18" width="11.77734375" bestFit="1" customWidth="1"/>
  </cols>
  <sheetData>
    <row r="4" spans="3:18" ht="15" thickBot="1" x14ac:dyDescent="0.35"/>
    <row r="5" spans="3:18" ht="15" thickBot="1" x14ac:dyDescent="0.35">
      <c r="D5" s="4" t="s">
        <v>4</v>
      </c>
      <c r="E5" s="4" t="s">
        <v>5</v>
      </c>
      <c r="F5" s="4" t="s">
        <v>6</v>
      </c>
      <c r="G5" s="4" t="s">
        <v>7</v>
      </c>
      <c r="H5" s="4" t="s">
        <v>8</v>
      </c>
      <c r="I5" s="4" t="s">
        <v>9</v>
      </c>
      <c r="J5" s="4" t="s">
        <v>10</v>
      </c>
      <c r="K5" s="4" t="s">
        <v>11</v>
      </c>
      <c r="L5" s="3" t="s">
        <v>0</v>
      </c>
      <c r="M5" s="4" t="s">
        <v>1</v>
      </c>
      <c r="N5" s="4" t="s">
        <v>2</v>
      </c>
      <c r="O5" s="5" t="s">
        <v>3</v>
      </c>
      <c r="P5" s="80" t="s">
        <v>13</v>
      </c>
    </row>
    <row r="6" spans="3:18" x14ac:dyDescent="0.3">
      <c r="C6" s="33" t="s">
        <v>41</v>
      </c>
      <c r="D6" s="34">
        <v>0</v>
      </c>
      <c r="E6" s="34">
        <v>0</v>
      </c>
      <c r="F6" s="34">
        <v>0</v>
      </c>
      <c r="G6" s="34">
        <v>0</v>
      </c>
      <c r="H6" s="34">
        <v>0</v>
      </c>
      <c r="I6" s="34">
        <v>0</v>
      </c>
      <c r="J6" s="34">
        <v>0</v>
      </c>
      <c r="K6" s="34">
        <v>0</v>
      </c>
      <c r="L6" s="34">
        <v>0</v>
      </c>
      <c r="M6" s="34">
        <v>0</v>
      </c>
      <c r="N6" s="34">
        <v>0</v>
      </c>
      <c r="O6" s="36">
        <v>0</v>
      </c>
      <c r="P6" s="39">
        <f t="shared" ref="P6:P35" si="0">SUM(D6:O6)</f>
        <v>0</v>
      </c>
    </row>
    <row r="7" spans="3:18" x14ac:dyDescent="0.3">
      <c r="C7" s="14" t="s">
        <v>24</v>
      </c>
      <c r="D7" s="2">
        <v>35.090000000000003</v>
      </c>
      <c r="E7" s="2">
        <v>35.090000000000003</v>
      </c>
      <c r="F7" s="2">
        <v>35.090000000000003</v>
      </c>
      <c r="G7" s="2">
        <v>35.090000000000003</v>
      </c>
      <c r="H7" s="2">
        <v>35.090000000000003</v>
      </c>
      <c r="I7" s="2">
        <v>53.24</v>
      </c>
      <c r="J7" s="2">
        <v>53.24</v>
      </c>
      <c r="K7" s="2">
        <v>53.24</v>
      </c>
      <c r="L7" s="2">
        <v>53.24</v>
      </c>
      <c r="M7" s="2">
        <v>53.24</v>
      </c>
      <c r="N7" s="2">
        <v>53.24</v>
      </c>
      <c r="O7" s="2">
        <v>53.24</v>
      </c>
      <c r="P7" s="37">
        <f t="shared" si="0"/>
        <v>548.13</v>
      </c>
    </row>
    <row r="8" spans="3:18" x14ac:dyDescent="0.3">
      <c r="C8" s="14" t="s">
        <v>74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3.51</v>
      </c>
      <c r="N8" s="2">
        <v>3.51</v>
      </c>
      <c r="O8" s="2">
        <v>3.51</v>
      </c>
      <c r="P8" s="37">
        <f t="shared" si="0"/>
        <v>10.53</v>
      </c>
    </row>
    <row r="9" spans="3:18" x14ac:dyDescent="0.3">
      <c r="C9" s="14" t="s">
        <v>75</v>
      </c>
      <c r="D9" s="2">
        <v>18.03</v>
      </c>
      <c r="E9" s="2">
        <v>18.03</v>
      </c>
      <c r="F9" s="2">
        <v>18.03</v>
      </c>
      <c r="G9" s="2">
        <v>18.03</v>
      </c>
      <c r="H9" s="2">
        <v>18.03</v>
      </c>
      <c r="I9" s="2">
        <v>18.03</v>
      </c>
      <c r="J9" s="2">
        <v>18.03</v>
      </c>
      <c r="K9" s="2">
        <v>18.03</v>
      </c>
      <c r="L9" s="2">
        <v>18.03</v>
      </c>
      <c r="M9" s="2">
        <v>18.03</v>
      </c>
      <c r="N9" s="2">
        <v>18.03</v>
      </c>
      <c r="O9" s="2">
        <v>18.03</v>
      </c>
      <c r="P9" s="37">
        <f t="shared" si="0"/>
        <v>216.36</v>
      </c>
    </row>
    <row r="10" spans="3:18" x14ac:dyDescent="0.3">
      <c r="C10" s="14" t="s">
        <v>77</v>
      </c>
      <c r="D10" s="2">
        <v>23.88</v>
      </c>
      <c r="E10" s="2">
        <v>47.67</v>
      </c>
      <c r="F10" s="2">
        <v>142.71</v>
      </c>
      <c r="G10" s="2">
        <v>241.65</v>
      </c>
      <c r="H10" s="2">
        <v>0</v>
      </c>
      <c r="I10" s="2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37">
        <f t="shared" si="0"/>
        <v>455.90999999999997</v>
      </c>
    </row>
    <row r="11" spans="3:18" x14ac:dyDescent="0.3">
      <c r="C11" s="14" t="s">
        <v>78</v>
      </c>
      <c r="D11" s="2">
        <v>0</v>
      </c>
      <c r="E11" s="2">
        <v>0</v>
      </c>
      <c r="F11" s="2">
        <v>0</v>
      </c>
      <c r="G11" s="2">
        <v>27.82</v>
      </c>
      <c r="H11" s="2">
        <v>0</v>
      </c>
      <c r="I11" s="2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77">
        <v>0</v>
      </c>
      <c r="P11" s="37">
        <f t="shared" si="0"/>
        <v>27.82</v>
      </c>
    </row>
    <row r="12" spans="3:18" x14ac:dyDescent="0.3">
      <c r="C12" s="14" t="s">
        <v>79</v>
      </c>
      <c r="D12" s="2">
        <v>0</v>
      </c>
      <c r="E12" s="2">
        <v>0</v>
      </c>
      <c r="F12" s="2">
        <v>0</v>
      </c>
      <c r="G12" s="2">
        <v>48.29</v>
      </c>
      <c r="H12" s="2">
        <v>0</v>
      </c>
      <c r="I12" s="2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77">
        <v>0</v>
      </c>
      <c r="P12" s="37">
        <f t="shared" si="0"/>
        <v>48.29</v>
      </c>
    </row>
    <row r="13" spans="3:18" x14ac:dyDescent="0.3">
      <c r="C13" s="14" t="s">
        <v>25</v>
      </c>
      <c r="D13" s="2">
        <v>0</v>
      </c>
      <c r="E13" s="2">
        <v>0</v>
      </c>
      <c r="F13" s="2">
        <v>0</v>
      </c>
      <c r="G13" s="2">
        <v>0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77">
        <v>0</v>
      </c>
      <c r="P13" s="37">
        <f t="shared" si="0"/>
        <v>0</v>
      </c>
      <c r="Q13" s="1"/>
    </row>
    <row r="14" spans="3:18" x14ac:dyDescent="0.3">
      <c r="C14" s="14" t="s">
        <v>80</v>
      </c>
      <c r="D14" s="2">
        <v>54.13</v>
      </c>
      <c r="E14" s="2">
        <v>69.34</v>
      </c>
      <c r="F14" s="2">
        <v>305.85000000000002</v>
      </c>
      <c r="G14" s="2">
        <v>211.9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77">
        <v>0</v>
      </c>
      <c r="P14" s="37">
        <f t="shared" si="0"/>
        <v>641.22</v>
      </c>
    </row>
    <row r="15" spans="3:18" x14ac:dyDescent="0.3">
      <c r="C15" s="14" t="s">
        <v>71</v>
      </c>
      <c r="D15" s="2">
        <v>0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0</v>
      </c>
      <c r="L15" s="2">
        <v>0</v>
      </c>
      <c r="M15" s="2">
        <v>0</v>
      </c>
      <c r="N15" s="2">
        <v>0</v>
      </c>
      <c r="O15" s="77">
        <v>0</v>
      </c>
      <c r="P15" s="37">
        <f t="shared" si="0"/>
        <v>0</v>
      </c>
    </row>
    <row r="16" spans="3:18" hidden="1" x14ac:dyDescent="0.3">
      <c r="C16" s="14" t="s">
        <v>26</v>
      </c>
      <c r="D16" s="2">
        <v>0</v>
      </c>
      <c r="E16" s="2">
        <v>0</v>
      </c>
      <c r="F16" s="2">
        <v>0</v>
      </c>
      <c r="G16" s="2">
        <v>0</v>
      </c>
      <c r="H16" s="2">
        <v>0</v>
      </c>
      <c r="I16" s="2">
        <v>0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77">
        <v>0</v>
      </c>
      <c r="P16" s="37">
        <f t="shared" si="0"/>
        <v>0</v>
      </c>
      <c r="R16" s="1"/>
    </row>
    <row r="17" spans="3:18" x14ac:dyDescent="0.3">
      <c r="C17" s="14" t="s">
        <v>49</v>
      </c>
      <c r="D17" s="2">
        <v>0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77">
        <v>0</v>
      </c>
      <c r="P17" s="37">
        <f t="shared" si="0"/>
        <v>0</v>
      </c>
    </row>
    <row r="18" spans="3:18" x14ac:dyDescent="0.3">
      <c r="C18" s="14" t="s">
        <v>27</v>
      </c>
      <c r="D18" s="2">
        <v>435.54</v>
      </c>
      <c r="E18" s="2">
        <v>0</v>
      </c>
      <c r="F18" s="2">
        <v>0</v>
      </c>
      <c r="G18" s="2">
        <v>0</v>
      </c>
      <c r="H18" s="2">
        <v>0</v>
      </c>
      <c r="I18" s="2">
        <v>0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77">
        <v>0</v>
      </c>
      <c r="P18" s="37">
        <f t="shared" si="0"/>
        <v>435.54</v>
      </c>
    </row>
    <row r="19" spans="3:18" x14ac:dyDescent="0.3">
      <c r="C19" s="14" t="s">
        <v>76</v>
      </c>
      <c r="D19" s="2">
        <v>233.76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37">
        <f t="shared" si="0"/>
        <v>233.76</v>
      </c>
      <c r="Q19" s="1">
        <f>SUM(P10:P20)</f>
        <v>1974.36</v>
      </c>
    </row>
    <row r="20" spans="3:18" ht="15" customHeight="1" x14ac:dyDescent="0.3">
      <c r="C20" s="14" t="s">
        <v>28</v>
      </c>
      <c r="D20" s="2">
        <v>131.82</v>
      </c>
      <c r="E20" s="2">
        <v>0</v>
      </c>
      <c r="F20" s="2">
        <v>0</v>
      </c>
      <c r="G20" s="2">
        <v>0</v>
      </c>
      <c r="H20" s="2">
        <v>0</v>
      </c>
      <c r="I20" s="2">
        <v>0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77">
        <v>0</v>
      </c>
      <c r="P20" s="37">
        <f t="shared" si="0"/>
        <v>131.82</v>
      </c>
    </row>
    <row r="21" spans="3:18" x14ac:dyDescent="0.3">
      <c r="C21" s="14" t="s">
        <v>52</v>
      </c>
      <c r="D21" s="2">
        <v>102.85</v>
      </c>
      <c r="E21" s="2">
        <v>102.85</v>
      </c>
      <c r="F21" s="2">
        <v>102.85</v>
      </c>
      <c r="G21" s="2">
        <v>102.85</v>
      </c>
      <c r="H21" s="2">
        <v>102.85</v>
      </c>
      <c r="I21" s="2">
        <v>102.85</v>
      </c>
      <c r="J21" s="2">
        <v>102.85</v>
      </c>
      <c r="K21" s="2">
        <v>102.85</v>
      </c>
      <c r="L21" s="2">
        <v>102.85</v>
      </c>
      <c r="M21" s="2">
        <v>102.85</v>
      </c>
      <c r="N21" s="2">
        <v>102.85</v>
      </c>
      <c r="O21" s="2">
        <v>102.85</v>
      </c>
      <c r="P21" s="37">
        <f t="shared" si="0"/>
        <v>1234.1999999999998</v>
      </c>
    </row>
    <row r="22" spans="3:18" x14ac:dyDescent="0.3">
      <c r="C22" s="14" t="s">
        <v>58</v>
      </c>
      <c r="D22" s="2">
        <v>0</v>
      </c>
      <c r="E22" s="2">
        <v>0</v>
      </c>
      <c r="F22" s="2">
        <v>0</v>
      </c>
      <c r="G22" s="2">
        <v>0</v>
      </c>
      <c r="H22" s="2">
        <v>0</v>
      </c>
      <c r="I22" s="2">
        <v>0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77">
        <v>0</v>
      </c>
      <c r="P22" s="37">
        <f t="shared" si="0"/>
        <v>0</v>
      </c>
    </row>
    <row r="23" spans="3:18" x14ac:dyDescent="0.3">
      <c r="C23" s="14" t="s">
        <v>59</v>
      </c>
      <c r="D23" s="2">
        <v>0</v>
      </c>
      <c r="E23" s="2">
        <v>0</v>
      </c>
      <c r="F23" s="2">
        <v>0</v>
      </c>
      <c r="G23" s="2">
        <v>0</v>
      </c>
      <c r="H23" s="2">
        <v>0</v>
      </c>
      <c r="I23" s="2">
        <v>0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77">
        <v>0</v>
      </c>
      <c r="P23" s="37">
        <f t="shared" si="0"/>
        <v>0</v>
      </c>
    </row>
    <row r="24" spans="3:18" x14ac:dyDescent="0.3">
      <c r="C24" s="14" t="s">
        <v>51</v>
      </c>
      <c r="D24" s="42">
        <v>50</v>
      </c>
      <c r="E24" s="42">
        <v>50</v>
      </c>
      <c r="F24" s="42">
        <v>50</v>
      </c>
      <c r="G24" s="42">
        <v>50</v>
      </c>
      <c r="H24" s="42">
        <v>50</v>
      </c>
      <c r="I24" s="42">
        <v>50</v>
      </c>
      <c r="J24" s="42">
        <v>50</v>
      </c>
      <c r="K24" s="42">
        <v>50</v>
      </c>
      <c r="L24" s="42">
        <v>50</v>
      </c>
      <c r="M24" s="42">
        <v>50</v>
      </c>
      <c r="N24" s="42">
        <v>230</v>
      </c>
      <c r="O24" s="42">
        <v>230</v>
      </c>
      <c r="P24" s="37">
        <f t="shared" si="0"/>
        <v>960</v>
      </c>
      <c r="R24" s="1"/>
    </row>
    <row r="25" spans="3:18" hidden="1" x14ac:dyDescent="0.3">
      <c r="C25" s="14" t="s">
        <v>54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/>
      <c r="O25" s="77"/>
      <c r="P25" s="37">
        <f t="shared" si="0"/>
        <v>0</v>
      </c>
    </row>
    <row r="26" spans="3:18" hidden="1" x14ac:dyDescent="0.3">
      <c r="C26" s="14" t="s">
        <v>55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0</v>
      </c>
      <c r="J26" s="2">
        <v>0</v>
      </c>
      <c r="K26" s="2">
        <v>0</v>
      </c>
      <c r="L26" s="2">
        <v>0</v>
      </c>
      <c r="M26" s="2">
        <v>0</v>
      </c>
      <c r="N26" s="2"/>
      <c r="O26" s="77"/>
      <c r="P26" s="37">
        <f t="shared" si="0"/>
        <v>0</v>
      </c>
    </row>
    <row r="27" spans="3:18" hidden="1" x14ac:dyDescent="0.3">
      <c r="C27" s="14" t="s">
        <v>56</v>
      </c>
      <c r="D27" s="2">
        <v>0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v>0</v>
      </c>
      <c r="L27" s="2">
        <v>0</v>
      </c>
      <c r="M27" s="2">
        <v>0</v>
      </c>
      <c r="N27" s="2"/>
      <c r="O27" s="77"/>
      <c r="P27" s="37">
        <f t="shared" si="0"/>
        <v>0</v>
      </c>
    </row>
    <row r="28" spans="3:18" x14ac:dyDescent="0.3">
      <c r="C28" s="14" t="s">
        <v>62</v>
      </c>
      <c r="D28" s="2">
        <v>0</v>
      </c>
      <c r="E28" s="2">
        <v>0</v>
      </c>
      <c r="F28" s="2">
        <v>0</v>
      </c>
      <c r="G28" s="2">
        <v>0</v>
      </c>
      <c r="H28" s="2">
        <v>0</v>
      </c>
      <c r="I28" s="2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77">
        <v>0</v>
      </c>
      <c r="P28" s="37">
        <f t="shared" si="0"/>
        <v>0</v>
      </c>
    </row>
    <row r="29" spans="3:18" x14ac:dyDescent="0.3">
      <c r="C29" s="14" t="s">
        <v>57</v>
      </c>
      <c r="D29" s="2">
        <v>16.75</v>
      </c>
      <c r="E29" s="2">
        <v>16.75</v>
      </c>
      <c r="F29" s="2">
        <v>16.75</v>
      </c>
      <c r="G29" s="2">
        <v>16.75</v>
      </c>
      <c r="H29" s="2">
        <v>16.75</v>
      </c>
      <c r="I29" s="2">
        <v>16.75</v>
      </c>
      <c r="J29" s="2">
        <v>16.75</v>
      </c>
      <c r="K29" s="2">
        <v>16.75</v>
      </c>
      <c r="L29" s="2">
        <v>16.75</v>
      </c>
      <c r="M29" s="2">
        <v>16.75</v>
      </c>
      <c r="N29" s="2">
        <v>16.75</v>
      </c>
      <c r="O29" s="2">
        <v>16.75</v>
      </c>
      <c r="P29" s="37">
        <f t="shared" si="0"/>
        <v>201</v>
      </c>
    </row>
    <row r="30" spans="3:18" x14ac:dyDescent="0.3">
      <c r="C30" s="14" t="s">
        <v>12</v>
      </c>
      <c r="D30" s="2">
        <v>0</v>
      </c>
      <c r="E30" s="2">
        <v>0</v>
      </c>
      <c r="F30" s="2">
        <v>0</v>
      </c>
      <c r="G30" s="2">
        <v>0</v>
      </c>
      <c r="H30" s="2">
        <v>0</v>
      </c>
      <c r="I30" s="2">
        <v>0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77">
        <v>0</v>
      </c>
      <c r="P30" s="37">
        <f t="shared" si="0"/>
        <v>0</v>
      </c>
    </row>
    <row r="31" spans="3:18" x14ac:dyDescent="0.3">
      <c r="C31" s="14" t="s">
        <v>69</v>
      </c>
      <c r="D31" s="42">
        <v>0</v>
      </c>
      <c r="E31" s="42">
        <v>0</v>
      </c>
      <c r="F31" s="42">
        <v>0</v>
      </c>
      <c r="G31" s="2">
        <v>0</v>
      </c>
      <c r="H31" s="2">
        <v>0</v>
      </c>
      <c r="I31" s="2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77">
        <v>0</v>
      </c>
      <c r="P31" s="37">
        <f t="shared" si="0"/>
        <v>0</v>
      </c>
    </row>
    <row r="32" spans="3:18" x14ac:dyDescent="0.3">
      <c r="C32" s="14" t="s">
        <v>72</v>
      </c>
      <c r="D32" s="42">
        <v>25</v>
      </c>
      <c r="E32" s="42">
        <v>25</v>
      </c>
      <c r="F32" s="42">
        <v>25</v>
      </c>
      <c r="G32" s="42">
        <v>145</v>
      </c>
      <c r="H32" s="42">
        <v>25</v>
      </c>
      <c r="I32" s="2">
        <v>25</v>
      </c>
      <c r="J32" s="2">
        <v>25</v>
      </c>
      <c r="K32" s="2">
        <v>25</v>
      </c>
      <c r="L32" s="2">
        <v>25</v>
      </c>
      <c r="M32" s="2">
        <v>145</v>
      </c>
      <c r="N32" s="2">
        <v>25</v>
      </c>
      <c r="O32" s="77">
        <v>25</v>
      </c>
      <c r="P32" s="37">
        <f t="shared" si="0"/>
        <v>540</v>
      </c>
    </row>
    <row r="33" spans="3:19" x14ac:dyDescent="0.3">
      <c r="C33" s="14" t="s">
        <v>73</v>
      </c>
      <c r="D33" s="2">
        <v>0</v>
      </c>
      <c r="E33" s="2">
        <f t="shared" ref="E33:O33" si="1">0.008*E53</f>
        <v>0</v>
      </c>
      <c r="F33" s="2"/>
      <c r="G33" s="2"/>
      <c r="H33" s="2">
        <f t="shared" si="1"/>
        <v>0</v>
      </c>
      <c r="I33" s="2">
        <f t="shared" si="1"/>
        <v>0</v>
      </c>
      <c r="J33" s="2">
        <f t="shared" si="1"/>
        <v>0</v>
      </c>
      <c r="K33" s="2">
        <f t="shared" si="1"/>
        <v>0</v>
      </c>
      <c r="L33" s="2">
        <f t="shared" si="1"/>
        <v>0</v>
      </c>
      <c r="M33" s="2">
        <f t="shared" si="1"/>
        <v>0</v>
      </c>
      <c r="N33" s="2">
        <f t="shared" si="1"/>
        <v>0</v>
      </c>
      <c r="O33" s="2">
        <f t="shared" si="1"/>
        <v>0</v>
      </c>
      <c r="P33" s="37">
        <f t="shared" si="0"/>
        <v>0</v>
      </c>
    </row>
    <row r="34" spans="3:19" x14ac:dyDescent="0.3">
      <c r="C34" s="14" t="s">
        <v>63</v>
      </c>
      <c r="D34" s="2">
        <v>0</v>
      </c>
      <c r="E34" s="2">
        <v>0</v>
      </c>
      <c r="F34" s="2">
        <v>0</v>
      </c>
      <c r="G34" s="2">
        <v>0</v>
      </c>
      <c r="H34" s="2">
        <v>0</v>
      </c>
      <c r="I34" s="2">
        <v>0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77">
        <v>0</v>
      </c>
      <c r="P34" s="37">
        <f t="shared" si="0"/>
        <v>0</v>
      </c>
    </row>
    <row r="35" spans="3:19" ht="15" thickBot="1" x14ac:dyDescent="0.35">
      <c r="C35" s="15" t="s">
        <v>61</v>
      </c>
      <c r="D35" s="17">
        <f>38.5+309.1</f>
        <v>347.6</v>
      </c>
      <c r="E35" s="17">
        <v>0</v>
      </c>
      <c r="F35" s="17">
        <v>0</v>
      </c>
      <c r="G35" s="17">
        <v>0</v>
      </c>
      <c r="H35" s="17">
        <v>550.83000000000004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45">
        <v>0</v>
      </c>
      <c r="P35" s="82">
        <f t="shared" si="0"/>
        <v>898.43000000000006</v>
      </c>
      <c r="R35" s="1"/>
    </row>
    <row r="36" spans="3:19" ht="15" thickBot="1" x14ac:dyDescent="0.35">
      <c r="C36" s="19" t="s">
        <v>14</v>
      </c>
      <c r="D36" s="20">
        <f t="shared" ref="D36:M36" si="2">SUM(D6:D35)</f>
        <v>1474.4499999999998</v>
      </c>
      <c r="E36" s="20">
        <f t="shared" si="2"/>
        <v>364.73</v>
      </c>
      <c r="F36" s="20">
        <f t="shared" si="2"/>
        <v>696.28000000000009</v>
      </c>
      <c r="G36" s="20">
        <f t="shared" si="2"/>
        <v>897.38</v>
      </c>
      <c r="H36" s="20">
        <f t="shared" si="2"/>
        <v>798.55000000000007</v>
      </c>
      <c r="I36" s="20">
        <f t="shared" si="2"/>
        <v>265.87</v>
      </c>
      <c r="J36" s="20">
        <f t="shared" si="2"/>
        <v>265.87</v>
      </c>
      <c r="K36" s="20">
        <f t="shared" si="2"/>
        <v>265.87</v>
      </c>
      <c r="L36" s="20">
        <f t="shared" si="2"/>
        <v>265.87</v>
      </c>
      <c r="M36" s="20">
        <f t="shared" si="2"/>
        <v>389.38</v>
      </c>
      <c r="N36" s="20">
        <f t="shared" ref="N36:O36" si="3">SUM(N6:N35)</f>
        <v>449.38</v>
      </c>
      <c r="O36" s="21">
        <f t="shared" si="3"/>
        <v>449.38</v>
      </c>
      <c r="P36" s="41">
        <f>SUM(P6:P35)</f>
        <v>6583.01</v>
      </c>
      <c r="Q36" s="1"/>
      <c r="R36" s="1"/>
    </row>
    <row r="37" spans="3:19" ht="15" thickBot="1" x14ac:dyDescent="0.35"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R37" s="96"/>
      <c r="S37" s="1"/>
    </row>
    <row r="38" spans="3:19" ht="15" thickBot="1" x14ac:dyDescent="0.35">
      <c r="D38" s="4" t="s">
        <v>4</v>
      </c>
      <c r="E38" s="4" t="s">
        <v>5</v>
      </c>
      <c r="F38" s="4" t="s">
        <v>6</v>
      </c>
      <c r="G38" s="4" t="s">
        <v>7</v>
      </c>
      <c r="H38" s="4" t="s">
        <v>8</v>
      </c>
      <c r="I38" s="4" t="s">
        <v>9</v>
      </c>
      <c r="J38" s="4" t="s">
        <v>10</v>
      </c>
      <c r="K38" s="4" t="s">
        <v>11</v>
      </c>
      <c r="L38" s="4" t="s">
        <v>0</v>
      </c>
      <c r="M38" s="4" t="s">
        <v>1</v>
      </c>
      <c r="N38" s="4" t="s">
        <v>2</v>
      </c>
      <c r="O38" s="5" t="s">
        <v>3</v>
      </c>
      <c r="P38" s="19" t="s">
        <v>13</v>
      </c>
      <c r="R38" s="1"/>
      <c r="S38" s="89"/>
    </row>
    <row r="39" spans="3:19" ht="15" hidden="1" thickBot="1" x14ac:dyDescent="0.35">
      <c r="C39" s="56" t="s">
        <v>50</v>
      </c>
      <c r="D39" s="34">
        <v>0</v>
      </c>
      <c r="E39" s="34">
        <v>0</v>
      </c>
      <c r="F39" s="34">
        <v>0</v>
      </c>
      <c r="G39" s="34">
        <v>0</v>
      </c>
      <c r="H39" s="34">
        <v>0</v>
      </c>
      <c r="I39" s="34">
        <v>0</v>
      </c>
      <c r="J39" s="34">
        <v>0</v>
      </c>
      <c r="K39" s="34">
        <v>0</v>
      </c>
      <c r="L39" s="34">
        <v>0</v>
      </c>
      <c r="M39" s="34">
        <v>0</v>
      </c>
      <c r="N39" s="34"/>
      <c r="O39" s="34"/>
      <c r="P39" s="34">
        <f>SUM(D39:K39)</f>
        <v>0</v>
      </c>
    </row>
    <row r="40" spans="3:19" ht="15" hidden="1" thickBot="1" x14ac:dyDescent="0.35">
      <c r="C40" s="70" t="s">
        <v>53</v>
      </c>
      <c r="D40" s="17">
        <v>0</v>
      </c>
      <c r="E40" s="17">
        <v>0</v>
      </c>
      <c r="F40" s="17">
        <v>0</v>
      </c>
      <c r="G40" s="17">
        <v>0</v>
      </c>
      <c r="H40" s="17">
        <v>0</v>
      </c>
      <c r="I40" s="17">
        <v>0</v>
      </c>
      <c r="J40" s="17">
        <v>0</v>
      </c>
      <c r="K40" s="17">
        <v>0</v>
      </c>
      <c r="L40" s="17">
        <v>0</v>
      </c>
      <c r="M40" s="17">
        <v>0</v>
      </c>
      <c r="N40" s="17"/>
      <c r="O40" s="17"/>
      <c r="P40" s="17">
        <f>SUM(D40:K40)</f>
        <v>0</v>
      </c>
    </row>
    <row r="41" spans="3:19" x14ac:dyDescent="0.3">
      <c r="C41" s="49" t="s">
        <v>64</v>
      </c>
      <c r="D41" s="75">
        <v>11</v>
      </c>
      <c r="E41" s="75">
        <v>0</v>
      </c>
      <c r="F41" s="75">
        <v>11</v>
      </c>
      <c r="G41" s="75">
        <v>7</v>
      </c>
      <c r="H41" s="75">
        <v>0</v>
      </c>
      <c r="I41" s="75">
        <v>0</v>
      </c>
      <c r="J41" s="75">
        <v>0</v>
      </c>
      <c r="K41" s="75">
        <v>0</v>
      </c>
      <c r="L41" s="75">
        <v>0</v>
      </c>
      <c r="M41" s="75">
        <v>0</v>
      </c>
      <c r="N41" s="75">
        <v>0</v>
      </c>
      <c r="O41" s="76">
        <v>0</v>
      </c>
      <c r="P41" s="85">
        <f>SUM(D41:O41)</f>
        <v>29</v>
      </c>
    </row>
    <row r="42" spans="3:19" ht="15" thickBot="1" x14ac:dyDescent="0.35">
      <c r="C42" s="84" t="s">
        <v>65</v>
      </c>
      <c r="D42" s="31">
        <v>3300.67</v>
      </c>
      <c r="E42" s="31">
        <v>0</v>
      </c>
      <c r="F42" s="31">
        <v>3331.01</v>
      </c>
      <c r="G42" s="31">
        <v>2554.17</v>
      </c>
      <c r="H42" s="31">
        <v>0</v>
      </c>
      <c r="I42" s="31">
        <v>0</v>
      </c>
      <c r="J42" s="31">
        <v>0</v>
      </c>
      <c r="K42" s="31">
        <v>0</v>
      </c>
      <c r="L42" s="31">
        <v>0</v>
      </c>
      <c r="M42" s="31">
        <v>0</v>
      </c>
      <c r="N42" s="31">
        <v>0</v>
      </c>
      <c r="O42" s="32">
        <v>0</v>
      </c>
      <c r="P42" s="82">
        <f>SUM(D42:O42)</f>
        <v>9185.85</v>
      </c>
    </row>
    <row r="43" spans="3:19" ht="15" hidden="1" thickBot="1" x14ac:dyDescent="0.35">
      <c r="C43" s="47" t="s">
        <v>36</v>
      </c>
      <c r="D43" s="34">
        <f t="shared" ref="D43:K43" si="4">D41*D42</f>
        <v>36307.370000000003</v>
      </c>
      <c r="E43" s="34">
        <f t="shared" si="4"/>
        <v>0</v>
      </c>
      <c r="F43" s="34">
        <f t="shared" si="4"/>
        <v>36641.11</v>
      </c>
      <c r="G43" s="34">
        <f t="shared" si="4"/>
        <v>17879.190000000002</v>
      </c>
      <c r="H43" s="34">
        <f t="shared" si="4"/>
        <v>0</v>
      </c>
      <c r="I43" s="34">
        <f t="shared" si="4"/>
        <v>0</v>
      </c>
      <c r="J43" s="34">
        <f t="shared" si="4"/>
        <v>0</v>
      </c>
      <c r="K43" s="34">
        <f t="shared" si="4"/>
        <v>0</v>
      </c>
      <c r="L43" s="34">
        <f>L41*L42</f>
        <v>0</v>
      </c>
      <c r="M43" s="34">
        <f>M41*M42</f>
        <v>0</v>
      </c>
      <c r="N43" s="34"/>
      <c r="O43" s="34"/>
      <c r="P43" s="81">
        <f>P41*P42</f>
        <v>266389.65000000002</v>
      </c>
    </row>
    <row r="44" spans="3:19" ht="15" hidden="1" thickBot="1" x14ac:dyDescent="0.35">
      <c r="C44" s="49" t="s">
        <v>29</v>
      </c>
      <c r="D44" s="72">
        <v>0</v>
      </c>
      <c r="E44" s="72">
        <v>0</v>
      </c>
      <c r="F44" s="72">
        <v>0</v>
      </c>
      <c r="G44" s="72">
        <v>0</v>
      </c>
      <c r="H44" s="72">
        <v>0</v>
      </c>
      <c r="I44" s="72">
        <v>0</v>
      </c>
      <c r="J44" s="72">
        <v>0</v>
      </c>
      <c r="K44" s="72">
        <v>0</v>
      </c>
      <c r="L44" s="72">
        <v>0</v>
      </c>
      <c r="M44" s="72">
        <v>0</v>
      </c>
      <c r="N44" s="72"/>
      <c r="O44" s="72"/>
      <c r="P44" s="72">
        <f>SUM(D44:K44)</f>
        <v>0</v>
      </c>
    </row>
    <row r="45" spans="3:19" ht="15" hidden="1" thickBot="1" x14ac:dyDescent="0.35">
      <c r="C45" s="55" t="s">
        <v>30</v>
      </c>
      <c r="D45" s="2">
        <v>5.49</v>
      </c>
      <c r="E45" s="2">
        <v>5.49</v>
      </c>
      <c r="F45" s="2">
        <v>5.49</v>
      </c>
      <c r="G45" s="2">
        <v>5.49</v>
      </c>
      <c r="H45" s="2">
        <v>5.49</v>
      </c>
      <c r="I45" s="2">
        <v>5.49</v>
      </c>
      <c r="J45" s="2">
        <v>5.49</v>
      </c>
      <c r="K45" s="2">
        <v>5.49</v>
      </c>
      <c r="L45" s="2">
        <v>5.49</v>
      </c>
      <c r="M45" s="2">
        <v>5.49</v>
      </c>
      <c r="N45" s="2"/>
      <c r="O45" s="2"/>
      <c r="P45" s="2">
        <v>5.49</v>
      </c>
    </row>
    <row r="46" spans="3:19" ht="15" hidden="1" thickBot="1" x14ac:dyDescent="0.35">
      <c r="C46" s="47" t="s">
        <v>32</v>
      </c>
      <c r="D46" s="2">
        <f t="shared" ref="D46:K46" si="5">D44*D45</f>
        <v>0</v>
      </c>
      <c r="E46" s="2">
        <f t="shared" si="5"/>
        <v>0</v>
      </c>
      <c r="F46" s="2">
        <f t="shared" si="5"/>
        <v>0</v>
      </c>
      <c r="G46" s="2">
        <f t="shared" si="5"/>
        <v>0</v>
      </c>
      <c r="H46" s="2">
        <f t="shared" si="5"/>
        <v>0</v>
      </c>
      <c r="I46" s="2">
        <f t="shared" si="5"/>
        <v>0</v>
      </c>
      <c r="J46" s="2">
        <f t="shared" si="5"/>
        <v>0</v>
      </c>
      <c r="K46" s="2">
        <f t="shared" si="5"/>
        <v>0</v>
      </c>
      <c r="L46" s="2">
        <f>L44*L45</f>
        <v>0</v>
      </c>
      <c r="M46" s="2">
        <f>M44*M45</f>
        <v>0</v>
      </c>
      <c r="N46" s="2"/>
      <c r="O46" s="2"/>
      <c r="P46" s="73">
        <f>SUM(D46:K46)</f>
        <v>0</v>
      </c>
    </row>
    <row r="47" spans="3:19" ht="15" hidden="1" thickBot="1" x14ac:dyDescent="0.35">
      <c r="C47" s="49" t="s">
        <v>31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  <c r="I47" s="72">
        <v>0</v>
      </c>
      <c r="J47" s="72">
        <v>0</v>
      </c>
      <c r="K47" s="72">
        <v>0</v>
      </c>
      <c r="L47" s="72">
        <v>0</v>
      </c>
      <c r="M47" s="72">
        <v>0</v>
      </c>
      <c r="N47" s="72"/>
      <c r="O47" s="72"/>
      <c r="P47" s="72">
        <f>SUM(D47:K47)</f>
        <v>0</v>
      </c>
    </row>
    <row r="48" spans="3:19" ht="15" hidden="1" thickBot="1" x14ac:dyDescent="0.35">
      <c r="C48" s="55" t="s">
        <v>33</v>
      </c>
      <c r="D48" s="2">
        <v>6</v>
      </c>
      <c r="E48" s="2">
        <v>6</v>
      </c>
      <c r="F48" s="2">
        <v>6</v>
      </c>
      <c r="G48" s="2">
        <v>6</v>
      </c>
      <c r="H48" s="2">
        <v>6</v>
      </c>
      <c r="I48" s="2">
        <v>6</v>
      </c>
      <c r="J48" s="2">
        <v>6</v>
      </c>
      <c r="K48" s="2">
        <v>6</v>
      </c>
      <c r="L48" s="2">
        <v>6</v>
      </c>
      <c r="M48" s="2">
        <v>6</v>
      </c>
      <c r="N48" s="2"/>
      <c r="O48" s="2"/>
      <c r="P48" s="2">
        <v>6</v>
      </c>
    </row>
    <row r="49" spans="3:18" ht="15" hidden="1" thickBot="1" x14ac:dyDescent="0.35">
      <c r="C49" s="47" t="s">
        <v>34</v>
      </c>
      <c r="D49" s="2">
        <f t="shared" ref="D49:K49" si="6">D47*D48</f>
        <v>0</v>
      </c>
      <c r="E49" s="2">
        <f t="shared" si="6"/>
        <v>0</v>
      </c>
      <c r="F49" s="2">
        <f t="shared" si="6"/>
        <v>0</v>
      </c>
      <c r="G49" s="2">
        <f t="shared" si="6"/>
        <v>0</v>
      </c>
      <c r="H49" s="2">
        <f t="shared" si="6"/>
        <v>0</v>
      </c>
      <c r="I49" s="2">
        <f t="shared" si="6"/>
        <v>0</v>
      </c>
      <c r="J49" s="2">
        <f t="shared" si="6"/>
        <v>0</v>
      </c>
      <c r="K49" s="2">
        <f t="shared" si="6"/>
        <v>0</v>
      </c>
      <c r="L49" s="2">
        <f>L47*L48</f>
        <v>0</v>
      </c>
      <c r="M49" s="2">
        <f>M47*M48</f>
        <v>0</v>
      </c>
      <c r="N49" s="2"/>
      <c r="O49" s="2"/>
      <c r="P49" s="73">
        <f>SUM(D49:K49)</f>
        <v>0</v>
      </c>
    </row>
    <row r="50" spans="3:18" ht="15" hidden="1" thickBot="1" x14ac:dyDescent="0.35">
      <c r="C50" s="49" t="s">
        <v>37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  <c r="I50" s="72">
        <v>0</v>
      </c>
      <c r="J50" s="72">
        <v>0</v>
      </c>
      <c r="K50" s="72">
        <v>0</v>
      </c>
      <c r="L50" s="72">
        <v>0</v>
      </c>
      <c r="M50" s="72">
        <v>0</v>
      </c>
      <c r="N50" s="72"/>
      <c r="O50" s="72"/>
      <c r="P50" s="72">
        <f>SUM(D50:K50)</f>
        <v>0</v>
      </c>
    </row>
    <row r="51" spans="3:18" ht="15" hidden="1" thickBot="1" x14ac:dyDescent="0.35">
      <c r="C51" s="55" t="s">
        <v>38</v>
      </c>
      <c r="D51" s="2">
        <v>6.97</v>
      </c>
      <c r="E51" s="2">
        <v>6.97</v>
      </c>
      <c r="F51" s="2">
        <v>6.97</v>
      </c>
      <c r="G51" s="2">
        <v>6.97</v>
      </c>
      <c r="H51" s="2">
        <v>6.97</v>
      </c>
      <c r="I51" s="2">
        <v>6.97</v>
      </c>
      <c r="J51" s="2">
        <v>6.97</v>
      </c>
      <c r="K51" s="2">
        <v>6.97</v>
      </c>
      <c r="L51" s="2">
        <v>6.97</v>
      </c>
      <c r="M51" s="2">
        <v>6.97</v>
      </c>
      <c r="N51" s="2"/>
      <c r="O51" s="2"/>
      <c r="P51" s="2">
        <v>6.97</v>
      </c>
    </row>
    <row r="52" spans="3:18" ht="15" hidden="1" thickBot="1" x14ac:dyDescent="0.35">
      <c r="C52" s="47" t="s">
        <v>39</v>
      </c>
      <c r="D52" s="17">
        <f t="shared" ref="D52:K52" si="7">D50*D51</f>
        <v>0</v>
      </c>
      <c r="E52" s="17">
        <f t="shared" si="7"/>
        <v>0</v>
      </c>
      <c r="F52" s="17">
        <f t="shared" si="7"/>
        <v>0</v>
      </c>
      <c r="G52" s="17">
        <f t="shared" si="7"/>
        <v>0</v>
      </c>
      <c r="H52" s="17">
        <f t="shared" si="7"/>
        <v>0</v>
      </c>
      <c r="I52" s="17">
        <f t="shared" si="7"/>
        <v>0</v>
      </c>
      <c r="J52" s="17">
        <f t="shared" si="7"/>
        <v>0</v>
      </c>
      <c r="K52" s="17">
        <f t="shared" si="7"/>
        <v>0</v>
      </c>
      <c r="L52" s="17">
        <f>L50*L51</f>
        <v>0</v>
      </c>
      <c r="M52" s="17">
        <f>M50*M51</f>
        <v>0</v>
      </c>
      <c r="N52" s="17"/>
      <c r="O52" s="17"/>
      <c r="P52" s="79">
        <f>SUM(D52:K52)</f>
        <v>0</v>
      </c>
    </row>
    <row r="53" spans="3:18" ht="15" thickBot="1" x14ac:dyDescent="0.35">
      <c r="C53" s="47" t="s">
        <v>40</v>
      </c>
      <c r="D53" s="20">
        <f t="shared" ref="D53:H53" si="8">D42</f>
        <v>3300.67</v>
      </c>
      <c r="E53" s="20">
        <f t="shared" si="8"/>
        <v>0</v>
      </c>
      <c r="F53" s="20">
        <f t="shared" si="8"/>
        <v>3331.01</v>
      </c>
      <c r="G53" s="20">
        <f t="shared" si="8"/>
        <v>2554.17</v>
      </c>
      <c r="H53" s="20">
        <f t="shared" si="8"/>
        <v>0</v>
      </c>
      <c r="I53" s="20">
        <f>I42</f>
        <v>0</v>
      </c>
      <c r="J53" s="20">
        <f t="shared" ref="J53:O53" si="9">J42</f>
        <v>0</v>
      </c>
      <c r="K53" s="20">
        <f t="shared" si="9"/>
        <v>0</v>
      </c>
      <c r="L53" s="20">
        <f t="shared" si="9"/>
        <v>0</v>
      </c>
      <c r="M53" s="20">
        <f t="shared" si="9"/>
        <v>0</v>
      </c>
      <c r="N53" s="20">
        <f t="shared" si="9"/>
        <v>0</v>
      </c>
      <c r="O53" s="20">
        <f t="shared" si="9"/>
        <v>0</v>
      </c>
      <c r="P53" s="41">
        <f>SUM(D53:O53)</f>
        <v>9185.85</v>
      </c>
    </row>
    <row r="54" spans="3:18" x14ac:dyDescent="0.3">
      <c r="Q54" s="87">
        <v>18616.921000000002</v>
      </c>
      <c r="R54" t="s">
        <v>81</v>
      </c>
    </row>
    <row r="55" spans="3:18" ht="15" thickBot="1" x14ac:dyDescent="0.35">
      <c r="Q55" s="88">
        <f>Q54-P36+Q60</f>
        <v>12584.151000000002</v>
      </c>
      <c r="R55" t="s">
        <v>60</v>
      </c>
    </row>
    <row r="56" spans="3:18" ht="15" thickBot="1" x14ac:dyDescent="0.35">
      <c r="D56" s="4" t="s">
        <v>4</v>
      </c>
      <c r="E56" s="4" t="s">
        <v>5</v>
      </c>
      <c r="F56" s="4" t="s">
        <v>6</v>
      </c>
      <c r="G56" s="4" t="s">
        <v>7</v>
      </c>
      <c r="H56" s="4" t="s">
        <v>8</v>
      </c>
      <c r="I56" s="4" t="s">
        <v>9</v>
      </c>
      <c r="J56" s="4" t="s">
        <v>10</v>
      </c>
      <c r="K56" s="4" t="s">
        <v>11</v>
      </c>
      <c r="L56" s="4" t="s">
        <v>0</v>
      </c>
      <c r="M56" s="4" t="s">
        <v>1</v>
      </c>
      <c r="N56" s="4" t="s">
        <v>2</v>
      </c>
      <c r="O56" s="5" t="s">
        <v>3</v>
      </c>
      <c r="P56" s="83" t="s">
        <v>13</v>
      </c>
      <c r="R56" s="71"/>
    </row>
    <row r="57" spans="3:18" ht="15" thickBot="1" x14ac:dyDescent="0.35">
      <c r="C57" s="33" t="s">
        <v>42</v>
      </c>
      <c r="D57" s="34">
        <f t="shared" ref="D57:O57" si="10">D53</f>
        <v>3300.67</v>
      </c>
      <c r="E57" s="34">
        <f t="shared" si="10"/>
        <v>0</v>
      </c>
      <c r="F57" s="34">
        <f t="shared" si="10"/>
        <v>3331.01</v>
      </c>
      <c r="G57" s="34">
        <f t="shared" si="10"/>
        <v>2554.17</v>
      </c>
      <c r="H57" s="34">
        <f t="shared" si="10"/>
        <v>0</v>
      </c>
      <c r="I57" s="34">
        <f>I53</f>
        <v>0</v>
      </c>
      <c r="J57" s="34">
        <f t="shared" si="10"/>
        <v>0</v>
      </c>
      <c r="K57" s="34">
        <f t="shared" si="10"/>
        <v>0</v>
      </c>
      <c r="L57" s="34">
        <f t="shared" si="10"/>
        <v>0</v>
      </c>
      <c r="M57" s="34">
        <f t="shared" si="10"/>
        <v>0</v>
      </c>
      <c r="N57" s="34">
        <f t="shared" si="10"/>
        <v>0</v>
      </c>
      <c r="O57" s="34">
        <f t="shared" si="10"/>
        <v>0</v>
      </c>
      <c r="P57" s="39">
        <f>P53</f>
        <v>9185.85</v>
      </c>
      <c r="R57" s="1"/>
    </row>
    <row r="58" spans="3:18" x14ac:dyDescent="0.3">
      <c r="C58" s="78" t="s">
        <v>66</v>
      </c>
      <c r="D58" s="35">
        <v>3009.28</v>
      </c>
      <c r="E58" s="35">
        <f t="shared" ref="E58" si="11">E57-(E57*0.134)</f>
        <v>0</v>
      </c>
      <c r="F58" s="35">
        <v>3149.47</v>
      </c>
      <c r="G58" s="35">
        <v>2476.86</v>
      </c>
      <c r="H58" s="35">
        <f>H57-(H57*0.134)</f>
        <v>0</v>
      </c>
      <c r="I58" s="35">
        <f t="shared" ref="I58:O58" si="12">I57-(I57*0.134)</f>
        <v>0</v>
      </c>
      <c r="J58" s="35">
        <f t="shared" si="12"/>
        <v>0</v>
      </c>
      <c r="K58" s="35">
        <f t="shared" si="12"/>
        <v>0</v>
      </c>
      <c r="L58" s="35">
        <f t="shared" si="12"/>
        <v>0</v>
      </c>
      <c r="M58" s="35">
        <f t="shared" si="12"/>
        <v>0</v>
      </c>
      <c r="N58" s="35">
        <f t="shared" si="12"/>
        <v>0</v>
      </c>
      <c r="O58" s="35">
        <f t="shared" si="12"/>
        <v>0</v>
      </c>
      <c r="P58" s="39">
        <f>SUM(D58:O58)</f>
        <v>8635.61</v>
      </c>
      <c r="R58" s="1"/>
    </row>
    <row r="59" spans="3:18" ht="15" thickBot="1" x14ac:dyDescent="0.35">
      <c r="C59" s="43" t="s">
        <v>43</v>
      </c>
      <c r="D59" s="17">
        <f t="shared" ref="D59:O59" si="13">D36</f>
        <v>1474.4499999999998</v>
      </c>
      <c r="E59" s="17">
        <f t="shared" si="13"/>
        <v>364.73</v>
      </c>
      <c r="F59" s="17">
        <f t="shared" si="13"/>
        <v>696.28000000000009</v>
      </c>
      <c r="G59" s="17">
        <f t="shared" si="13"/>
        <v>897.38</v>
      </c>
      <c r="H59" s="17">
        <f t="shared" si="13"/>
        <v>798.55000000000007</v>
      </c>
      <c r="I59" s="17">
        <f t="shared" si="13"/>
        <v>265.87</v>
      </c>
      <c r="J59" s="17">
        <f t="shared" si="13"/>
        <v>265.87</v>
      </c>
      <c r="K59" s="45">
        <f t="shared" si="13"/>
        <v>265.87</v>
      </c>
      <c r="L59" s="44">
        <f t="shared" si="13"/>
        <v>265.87</v>
      </c>
      <c r="M59" s="17">
        <f t="shared" si="13"/>
        <v>389.38</v>
      </c>
      <c r="N59" s="17">
        <f t="shared" si="13"/>
        <v>449.38</v>
      </c>
      <c r="O59" s="17">
        <f t="shared" si="13"/>
        <v>449.38</v>
      </c>
      <c r="P59" s="82">
        <f>P36</f>
        <v>6583.01</v>
      </c>
    </row>
    <row r="60" spans="3:18" ht="15" thickBot="1" x14ac:dyDescent="0.35">
      <c r="C60" s="19" t="s">
        <v>44</v>
      </c>
      <c r="D60" s="20">
        <f t="shared" ref="D60:O60" si="14">D57-D59-D58</f>
        <v>-1183.06</v>
      </c>
      <c r="E60" s="20">
        <f t="shared" si="14"/>
        <v>-364.73</v>
      </c>
      <c r="F60" s="20">
        <f t="shared" si="14"/>
        <v>-514.73999999999978</v>
      </c>
      <c r="G60" s="20">
        <f t="shared" si="14"/>
        <v>-820.07000000000016</v>
      </c>
      <c r="H60" s="20">
        <f t="shared" si="14"/>
        <v>-798.55000000000007</v>
      </c>
      <c r="I60" s="20">
        <f>I57-I59-I58</f>
        <v>-265.87</v>
      </c>
      <c r="J60" s="20">
        <f t="shared" si="14"/>
        <v>-265.87</v>
      </c>
      <c r="K60" s="20">
        <f t="shared" si="14"/>
        <v>-265.87</v>
      </c>
      <c r="L60" s="20">
        <f t="shared" si="14"/>
        <v>-265.87</v>
      </c>
      <c r="M60" s="20">
        <f t="shared" si="14"/>
        <v>-389.38</v>
      </c>
      <c r="N60" s="20">
        <f t="shared" si="14"/>
        <v>-449.38</v>
      </c>
      <c r="O60" s="46">
        <f t="shared" si="14"/>
        <v>-449.38</v>
      </c>
      <c r="P60" s="41">
        <f>P57-P59-P58</f>
        <v>-6032.77</v>
      </c>
      <c r="Q60" s="1">
        <f>P57-P58</f>
        <v>550.23999999999978</v>
      </c>
    </row>
    <row r="62" spans="3:18" ht="15" thickBot="1" x14ac:dyDescent="0.35"/>
    <row r="63" spans="3:18" ht="15" thickBot="1" x14ac:dyDescent="0.35">
      <c r="D63" s="4" t="s">
        <v>4</v>
      </c>
      <c r="E63" s="4" t="s">
        <v>5</v>
      </c>
      <c r="F63" s="4" t="s">
        <v>6</v>
      </c>
      <c r="G63" s="4" t="s">
        <v>7</v>
      </c>
      <c r="H63" s="4" t="s">
        <v>8</v>
      </c>
      <c r="I63" s="4" t="s">
        <v>9</v>
      </c>
      <c r="J63" s="4" t="s">
        <v>10</v>
      </c>
      <c r="K63" s="4" t="s">
        <v>11</v>
      </c>
      <c r="L63" s="4" t="s">
        <v>0</v>
      </c>
      <c r="M63" s="4" t="s">
        <v>1</v>
      </c>
      <c r="N63" s="4" t="s">
        <v>2</v>
      </c>
      <c r="O63" s="40" t="s">
        <v>3</v>
      </c>
      <c r="P63" s="19" t="s">
        <v>15</v>
      </c>
    </row>
    <row r="64" spans="3:18" ht="15" thickBot="1" x14ac:dyDescent="0.35">
      <c r="C64" s="47" t="s">
        <v>35</v>
      </c>
      <c r="D64" s="53">
        <f t="shared" ref="D64:N64" si="15">D59/10</f>
        <v>147.44499999999999</v>
      </c>
      <c r="E64" s="53">
        <f t="shared" si="15"/>
        <v>36.472999999999999</v>
      </c>
      <c r="F64" s="53">
        <f t="shared" si="15"/>
        <v>69.628000000000014</v>
      </c>
      <c r="G64" s="53">
        <f t="shared" si="15"/>
        <v>89.738</v>
      </c>
      <c r="H64" s="53">
        <f t="shared" si="15"/>
        <v>79.855000000000004</v>
      </c>
      <c r="I64" s="53">
        <f t="shared" si="15"/>
        <v>26.587</v>
      </c>
      <c r="J64" s="53">
        <f t="shared" si="15"/>
        <v>26.587</v>
      </c>
      <c r="K64" s="53">
        <f t="shared" si="15"/>
        <v>26.587</v>
      </c>
      <c r="L64" s="53">
        <f t="shared" si="15"/>
        <v>26.587</v>
      </c>
      <c r="M64" s="53">
        <f t="shared" si="15"/>
        <v>38.938000000000002</v>
      </c>
      <c r="N64" s="53">
        <f t="shared" si="15"/>
        <v>44.938000000000002</v>
      </c>
      <c r="O64" s="54">
        <f>O59/10</f>
        <v>44.938000000000002</v>
      </c>
      <c r="P64" s="86">
        <f>Q64/100</f>
        <v>450.20671641791046</v>
      </c>
      <c r="Q64" s="1">
        <f>Q65/0.134</f>
        <v>45020.671641791043</v>
      </c>
      <c r="R64" s="1"/>
    </row>
    <row r="65" spans="9:17" x14ac:dyDescent="0.3">
      <c r="Q65" s="1">
        <f>-P60</f>
        <v>6032.77</v>
      </c>
    </row>
    <row r="66" spans="9:17" x14ac:dyDescent="0.3">
      <c r="I66" s="74"/>
      <c r="J66" s="74"/>
      <c r="K66" s="74"/>
      <c r="L66" s="74"/>
      <c r="M66" s="74"/>
      <c r="N66" s="74"/>
      <c r="O66" s="74"/>
    </row>
    <row r="91" spans="4:18" x14ac:dyDescent="0.3">
      <c r="D91">
        <v>120</v>
      </c>
      <c r="E91">
        <v>150</v>
      </c>
      <c r="F91">
        <v>180</v>
      </c>
      <c r="G91">
        <v>200</v>
      </c>
      <c r="H91">
        <v>250</v>
      </c>
      <c r="I91">
        <v>280</v>
      </c>
      <c r="J91">
        <v>200</v>
      </c>
      <c r="K91">
        <v>180</v>
      </c>
      <c r="L91">
        <v>100</v>
      </c>
      <c r="M91">
        <v>100</v>
      </c>
      <c r="P91">
        <f>SUM(D91:K91)</f>
        <v>1560</v>
      </c>
    </row>
    <row r="92" spans="4:18" x14ac:dyDescent="0.3">
      <c r="D92" s="71">
        <f t="shared" ref="D92:M92" si="16">D91/$P$91</f>
        <v>7.6923076923076927E-2</v>
      </c>
      <c r="E92" s="71">
        <f t="shared" si="16"/>
        <v>9.6153846153846159E-2</v>
      </c>
      <c r="F92" s="71">
        <f t="shared" si="16"/>
        <v>0.11538461538461539</v>
      </c>
      <c r="G92" s="71">
        <f t="shared" si="16"/>
        <v>0.12820512820512819</v>
      </c>
      <c r="H92" s="71">
        <f t="shared" si="16"/>
        <v>0.16025641025641027</v>
      </c>
      <c r="I92" s="71">
        <f t="shared" si="16"/>
        <v>0.17948717948717949</v>
      </c>
      <c r="J92" s="71">
        <f t="shared" si="16"/>
        <v>0.12820512820512819</v>
      </c>
      <c r="K92" s="71">
        <f t="shared" si="16"/>
        <v>0.11538461538461539</v>
      </c>
      <c r="L92" s="71">
        <f t="shared" si="16"/>
        <v>6.4102564102564097E-2</v>
      </c>
      <c r="M92" s="71">
        <f t="shared" si="16"/>
        <v>6.4102564102564097E-2</v>
      </c>
      <c r="N92" s="71"/>
      <c r="O92" s="71"/>
    </row>
    <row r="93" spans="4:18" x14ac:dyDescent="0.3">
      <c r="D93" s="74">
        <f t="shared" ref="D93:M93" si="17">D92*$P$93</f>
        <v>633.84615384615392</v>
      </c>
      <c r="E93" s="74">
        <f t="shared" si="17"/>
        <v>792.30769230769238</v>
      </c>
      <c r="F93" s="74">
        <f t="shared" si="17"/>
        <v>950.76923076923083</v>
      </c>
      <c r="G93" s="74">
        <f t="shared" si="17"/>
        <v>1056.4102564102564</v>
      </c>
      <c r="H93" s="74">
        <f t="shared" si="17"/>
        <v>1320.5128205128206</v>
      </c>
      <c r="I93" s="74">
        <f t="shared" si="17"/>
        <v>1478.9743589743589</v>
      </c>
      <c r="J93" s="74">
        <f t="shared" si="17"/>
        <v>1056.4102564102564</v>
      </c>
      <c r="K93" s="74">
        <f t="shared" si="17"/>
        <v>950.76923076923083</v>
      </c>
      <c r="L93" s="74">
        <f t="shared" si="17"/>
        <v>528.20512820512818</v>
      </c>
      <c r="M93" s="74">
        <f t="shared" si="17"/>
        <v>528.20512820512818</v>
      </c>
      <c r="N93" s="74"/>
      <c r="O93" s="74"/>
      <c r="P93">
        <v>8240</v>
      </c>
      <c r="R93" s="74"/>
    </row>
  </sheetData>
  <pageMargins left="0.7" right="0.7" top="0.75" bottom="0.75" header="0.3" footer="0.3"/>
  <pageSetup paperSize="9" orientation="portrait" horizontalDpi="4294967292" vertic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B3E8A-838F-432A-83E0-C22C3101EE39}">
  <dimension ref="C5:R53"/>
  <sheetViews>
    <sheetView showGridLines="0" tabSelected="1" topLeftCell="B1" zoomScale="80" zoomScaleNormal="80" workbookViewId="0">
      <selection activeCell="P37" sqref="P37"/>
    </sheetView>
  </sheetViews>
  <sheetFormatPr baseColWidth="10" defaultRowHeight="14.4" x14ac:dyDescent="0.3"/>
  <cols>
    <col min="2" max="2" width="11.5546875" customWidth="1"/>
    <col min="3" max="3" width="41.33203125" bestFit="1" customWidth="1"/>
    <col min="4" max="4" width="12.5546875" customWidth="1"/>
    <col min="5" max="7" width="11.6640625" bestFit="1" customWidth="1"/>
    <col min="8" max="8" width="12.44140625" bestFit="1" customWidth="1"/>
    <col min="9" max="9" width="13.44140625" bestFit="1" customWidth="1"/>
    <col min="10" max="11" width="11.6640625" customWidth="1"/>
    <col min="12" max="13" width="13.44140625" bestFit="1" customWidth="1"/>
    <col min="14" max="15" width="11.6640625" customWidth="1"/>
    <col min="16" max="16" width="15" customWidth="1"/>
    <col min="17" max="18" width="11.77734375" bestFit="1" customWidth="1"/>
  </cols>
  <sheetData>
    <row r="5" spans="3:16" ht="15" thickBot="1" x14ac:dyDescent="0.35">
      <c r="D5" s="97" t="s">
        <v>4</v>
      </c>
      <c r="E5" s="97" t="s">
        <v>5</v>
      </c>
      <c r="F5" s="97" t="s">
        <v>6</v>
      </c>
      <c r="G5" s="97" t="s">
        <v>7</v>
      </c>
      <c r="H5" s="97" t="s">
        <v>8</v>
      </c>
      <c r="I5" s="97" t="s">
        <v>9</v>
      </c>
      <c r="J5" s="97" t="s">
        <v>10</v>
      </c>
      <c r="K5" s="97" t="s">
        <v>11</v>
      </c>
      <c r="L5" s="97" t="s">
        <v>0</v>
      </c>
      <c r="M5" s="97" t="s">
        <v>1</v>
      </c>
      <c r="N5" s="97" t="s">
        <v>2</v>
      </c>
      <c r="O5" s="97" t="s">
        <v>3</v>
      </c>
      <c r="P5" s="97" t="s">
        <v>13</v>
      </c>
    </row>
    <row r="6" spans="3:16" x14ac:dyDescent="0.3">
      <c r="C6" s="93" t="s">
        <v>96</v>
      </c>
      <c r="D6" s="87"/>
      <c r="E6" s="87"/>
      <c r="F6" s="87"/>
      <c r="G6" s="87"/>
      <c r="H6" s="87"/>
      <c r="I6" s="87"/>
      <c r="J6" s="87"/>
      <c r="K6" s="87"/>
      <c r="L6" s="87"/>
      <c r="M6" s="87"/>
      <c r="N6" s="87"/>
      <c r="O6" s="87"/>
      <c r="P6" s="110">
        <f>SUM(D6:O6)</f>
        <v>0</v>
      </c>
    </row>
    <row r="7" spans="3:16" ht="15" thickBot="1" x14ac:dyDescent="0.35">
      <c r="C7" s="94" t="s">
        <v>97</v>
      </c>
      <c r="D7" s="90"/>
      <c r="E7" s="90"/>
      <c r="F7" s="90"/>
      <c r="G7" s="90"/>
      <c r="H7" s="90"/>
      <c r="I7" s="90"/>
      <c r="J7" s="90"/>
      <c r="K7" s="90"/>
      <c r="L7" s="90"/>
      <c r="M7" s="90"/>
      <c r="N7" s="90"/>
      <c r="O7" s="90"/>
      <c r="P7" s="98">
        <f t="shared" ref="P7:P8" si="0">SUM(D7:O7)</f>
        <v>0</v>
      </c>
    </row>
    <row r="8" spans="3:16" ht="15" thickBot="1" x14ac:dyDescent="0.35">
      <c r="C8" s="95" t="s">
        <v>82</v>
      </c>
      <c r="D8" s="92">
        <f>D6+D7</f>
        <v>0</v>
      </c>
      <c r="E8" s="92">
        <f>E6+E7</f>
        <v>0</v>
      </c>
      <c r="F8" s="92">
        <f t="shared" ref="F8:N8" si="1">F6+F7</f>
        <v>0</v>
      </c>
      <c r="G8" s="92">
        <f t="shared" si="1"/>
        <v>0</v>
      </c>
      <c r="H8" s="92">
        <f t="shared" si="1"/>
        <v>0</v>
      </c>
      <c r="I8" s="92">
        <f t="shared" si="1"/>
        <v>0</v>
      </c>
      <c r="J8" s="92">
        <f t="shared" si="1"/>
        <v>0</v>
      </c>
      <c r="K8" s="92">
        <f t="shared" si="1"/>
        <v>0</v>
      </c>
      <c r="L8" s="92">
        <f t="shared" si="1"/>
        <v>0</v>
      </c>
      <c r="M8" s="92">
        <f t="shared" si="1"/>
        <v>0</v>
      </c>
      <c r="N8" s="92">
        <f t="shared" si="1"/>
        <v>0</v>
      </c>
      <c r="O8" s="92">
        <f>O6+O7</f>
        <v>0</v>
      </c>
      <c r="P8" s="106">
        <f t="shared" si="0"/>
        <v>0</v>
      </c>
    </row>
    <row r="9" spans="3:16" x14ac:dyDescent="0.3">
      <c r="C9" s="94" t="s">
        <v>83</v>
      </c>
      <c r="D9" s="90"/>
      <c r="E9" s="90"/>
      <c r="F9" s="90"/>
      <c r="G9" s="90"/>
      <c r="H9" s="90"/>
      <c r="I9" s="90"/>
      <c r="J9" s="90"/>
      <c r="K9" s="90"/>
      <c r="L9" s="90"/>
      <c r="M9" s="90"/>
      <c r="N9" s="90"/>
      <c r="O9" s="90"/>
      <c r="P9" s="99">
        <f>SUM(D9:O9)</f>
        <v>0</v>
      </c>
    </row>
    <row r="10" spans="3:16" x14ac:dyDescent="0.3">
      <c r="C10" s="94" t="s">
        <v>98</v>
      </c>
      <c r="D10" s="90"/>
      <c r="E10" s="90"/>
      <c r="F10" s="90"/>
      <c r="G10" s="90"/>
      <c r="H10" s="90"/>
      <c r="I10" s="90"/>
      <c r="J10" s="90"/>
      <c r="K10" s="90"/>
      <c r="L10" s="90"/>
      <c r="M10" s="90"/>
      <c r="N10" s="90"/>
      <c r="O10" s="90"/>
      <c r="P10" s="99">
        <f>SUM(D10:O10)</f>
        <v>0</v>
      </c>
    </row>
    <row r="11" spans="3:16" x14ac:dyDescent="0.3">
      <c r="C11" s="100" t="s">
        <v>85</v>
      </c>
      <c r="D11" s="101">
        <f>D8-D9-D10</f>
        <v>0</v>
      </c>
      <c r="E11" s="101">
        <f t="shared" ref="E11:O11" si="2">E8-E9-E10</f>
        <v>0</v>
      </c>
      <c r="F11" s="101">
        <f t="shared" si="2"/>
        <v>0</v>
      </c>
      <c r="G11" s="101">
        <f t="shared" si="2"/>
        <v>0</v>
      </c>
      <c r="H11" s="101">
        <f t="shared" si="2"/>
        <v>0</v>
      </c>
      <c r="I11" s="101">
        <f t="shared" si="2"/>
        <v>0</v>
      </c>
      <c r="J11" s="101">
        <f t="shared" si="2"/>
        <v>0</v>
      </c>
      <c r="K11" s="101">
        <f t="shared" si="2"/>
        <v>0</v>
      </c>
      <c r="L11" s="101">
        <f t="shared" si="2"/>
        <v>0</v>
      </c>
      <c r="M11" s="101">
        <f t="shared" si="2"/>
        <v>0</v>
      </c>
      <c r="N11" s="101">
        <f t="shared" si="2"/>
        <v>0</v>
      </c>
      <c r="O11" s="101">
        <f t="shared" si="2"/>
        <v>0</v>
      </c>
      <c r="P11" s="102">
        <f>SUM(D11:O11)</f>
        <v>0</v>
      </c>
    </row>
    <row r="12" spans="3:16" x14ac:dyDescent="0.3">
      <c r="C12" s="100" t="s">
        <v>84</v>
      </c>
      <c r="D12" s="103" t="str">
        <f>IFERROR(D11/D8, "0")</f>
        <v>0</v>
      </c>
      <c r="E12" s="103" t="str">
        <f t="shared" ref="E12:O12" si="3">IFERROR(E11/E8, "0")</f>
        <v>0</v>
      </c>
      <c r="F12" s="103" t="str">
        <f t="shared" si="3"/>
        <v>0</v>
      </c>
      <c r="G12" s="103" t="str">
        <f t="shared" si="3"/>
        <v>0</v>
      </c>
      <c r="H12" s="103" t="str">
        <f t="shared" si="3"/>
        <v>0</v>
      </c>
      <c r="I12" s="103" t="str">
        <f t="shared" si="3"/>
        <v>0</v>
      </c>
      <c r="J12" s="103" t="str">
        <f t="shared" si="3"/>
        <v>0</v>
      </c>
      <c r="K12" s="103" t="str">
        <f t="shared" si="3"/>
        <v>0</v>
      </c>
      <c r="L12" s="103" t="str">
        <f t="shared" si="3"/>
        <v>0</v>
      </c>
      <c r="M12" s="103" t="str">
        <f t="shared" si="3"/>
        <v>0</v>
      </c>
      <c r="N12" s="103" t="str">
        <f t="shared" si="3"/>
        <v>0</v>
      </c>
      <c r="O12" s="103" t="str">
        <f t="shared" si="3"/>
        <v>0</v>
      </c>
      <c r="P12" s="102"/>
    </row>
    <row r="13" spans="3:16" x14ac:dyDescent="0.3">
      <c r="C13" s="94" t="s">
        <v>99</v>
      </c>
      <c r="D13" s="90"/>
      <c r="E13" s="90"/>
      <c r="F13" s="90"/>
      <c r="G13" s="90"/>
      <c r="H13" s="90"/>
      <c r="I13" s="90"/>
      <c r="J13" s="90"/>
      <c r="K13" s="90"/>
      <c r="L13" s="90"/>
      <c r="M13" s="90"/>
      <c r="N13" s="90"/>
      <c r="O13" s="90"/>
      <c r="P13" s="99">
        <f>SUM(D13:O13)</f>
        <v>0</v>
      </c>
    </row>
    <row r="14" spans="3:16" ht="15" thickBot="1" x14ac:dyDescent="0.35">
      <c r="C14" s="94" t="s">
        <v>100</v>
      </c>
      <c r="D14" s="90"/>
      <c r="E14" s="90"/>
      <c r="F14" s="90"/>
      <c r="G14" s="90"/>
      <c r="H14" s="90"/>
      <c r="I14" s="90"/>
      <c r="J14" s="90"/>
      <c r="K14" s="90"/>
      <c r="L14" s="90"/>
      <c r="M14" s="90"/>
      <c r="N14" s="90"/>
      <c r="O14" s="90"/>
      <c r="P14" s="99">
        <f t="shared" ref="P14:P25" si="4">SUM(D14:O14)</f>
        <v>0</v>
      </c>
    </row>
    <row r="15" spans="3:16" ht="15" thickBot="1" x14ac:dyDescent="0.35">
      <c r="C15" s="95" t="s">
        <v>67</v>
      </c>
      <c r="D15" s="91">
        <f>SUM(D13:D14)</f>
        <v>0</v>
      </c>
      <c r="E15" s="91">
        <f>SUM(E13:E14)</f>
        <v>0</v>
      </c>
      <c r="F15" s="91">
        <f>SUM(F13:F14)</f>
        <v>0</v>
      </c>
      <c r="G15" s="91">
        <f>SUM(G13:G14)</f>
        <v>0</v>
      </c>
      <c r="H15" s="91">
        <f>SUM(H13:H14)</f>
        <v>0</v>
      </c>
      <c r="I15" s="91">
        <f>SUM(I13:I14)</f>
        <v>0</v>
      </c>
      <c r="J15" s="91">
        <f>SUM(J13:J14)</f>
        <v>0</v>
      </c>
      <c r="K15" s="91">
        <f>SUM(K13:K14)</f>
        <v>0</v>
      </c>
      <c r="L15" s="91">
        <f>SUM(L13:L14)</f>
        <v>0</v>
      </c>
      <c r="M15" s="91">
        <f>SUM(M13:M14)</f>
        <v>0</v>
      </c>
      <c r="N15" s="91">
        <f>SUM(N13:N14)</f>
        <v>0</v>
      </c>
      <c r="O15" s="91">
        <f>SUM(O13:O14)</f>
        <v>0</v>
      </c>
      <c r="P15" s="107">
        <f t="shared" si="4"/>
        <v>0</v>
      </c>
    </row>
    <row r="16" spans="3:16" x14ac:dyDescent="0.3">
      <c r="C16" s="94" t="s">
        <v>101</v>
      </c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9">
        <f t="shared" si="4"/>
        <v>0</v>
      </c>
    </row>
    <row r="17" spans="3:16" ht="15" thickBot="1" x14ac:dyDescent="0.35">
      <c r="C17" s="94" t="s">
        <v>102</v>
      </c>
      <c r="D17" s="90"/>
      <c r="E17" s="90"/>
      <c r="F17" s="90"/>
      <c r="G17" s="90"/>
      <c r="H17" s="90"/>
      <c r="I17" s="90"/>
      <c r="J17" s="90"/>
      <c r="K17" s="90"/>
      <c r="L17" s="90"/>
      <c r="M17" s="90"/>
      <c r="N17" s="90"/>
      <c r="O17" s="90"/>
      <c r="P17" s="99">
        <f t="shared" si="4"/>
        <v>0</v>
      </c>
    </row>
    <row r="18" spans="3:16" ht="15" thickBot="1" x14ac:dyDescent="0.35">
      <c r="C18" s="95" t="s">
        <v>68</v>
      </c>
      <c r="D18" s="108">
        <f>SUM(D16:D17)</f>
        <v>0</v>
      </c>
      <c r="E18" s="108">
        <f>SUM(E16:E17)</f>
        <v>0</v>
      </c>
      <c r="F18" s="108">
        <f>SUM(F16:F17)</f>
        <v>0</v>
      </c>
      <c r="G18" s="108">
        <f>SUM(G16:G17)</f>
        <v>0</v>
      </c>
      <c r="H18" s="108">
        <f>SUM(H16:H17)</f>
        <v>0</v>
      </c>
      <c r="I18" s="108">
        <f>SUM(I16:I17)</f>
        <v>0</v>
      </c>
      <c r="J18" s="108">
        <f>SUM(J16:J17)</f>
        <v>0</v>
      </c>
      <c r="K18" s="108">
        <f>SUM(K16:K17)</f>
        <v>0</v>
      </c>
      <c r="L18" s="108">
        <f>SUM(L16:L17)</f>
        <v>0</v>
      </c>
      <c r="M18" s="108">
        <f>SUM(M16:M17)</f>
        <v>0</v>
      </c>
      <c r="N18" s="108">
        <f>SUM(N16:N17)</f>
        <v>0</v>
      </c>
      <c r="O18" s="108">
        <f>SUM(O16:O17)</f>
        <v>0</v>
      </c>
      <c r="P18" s="107">
        <f t="shared" si="4"/>
        <v>0</v>
      </c>
    </row>
    <row r="19" spans="3:16" x14ac:dyDescent="0.3">
      <c r="C19" s="94" t="s">
        <v>103</v>
      </c>
      <c r="D19" s="90"/>
      <c r="E19" s="90"/>
      <c r="F19" s="90"/>
      <c r="G19" s="90"/>
      <c r="H19" s="90"/>
      <c r="I19" s="90"/>
      <c r="J19" s="90"/>
      <c r="K19" s="90"/>
      <c r="L19" s="90"/>
      <c r="M19" s="90"/>
      <c r="N19" s="90"/>
      <c r="O19" s="90"/>
      <c r="P19" s="99">
        <f t="shared" si="4"/>
        <v>0</v>
      </c>
    </row>
    <row r="20" spans="3:16" ht="15" thickBot="1" x14ac:dyDescent="0.35">
      <c r="C20" s="94" t="s">
        <v>104</v>
      </c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9">
        <f t="shared" si="4"/>
        <v>0</v>
      </c>
    </row>
    <row r="21" spans="3:16" ht="15" thickBot="1" x14ac:dyDescent="0.35">
      <c r="C21" s="95" t="s">
        <v>86</v>
      </c>
      <c r="D21" s="108">
        <f>SUM(D19:D20)</f>
        <v>0</v>
      </c>
      <c r="E21" s="108">
        <f>SUM(E19:E20)</f>
        <v>0</v>
      </c>
      <c r="F21" s="108">
        <f>SUM(F19:F20)</f>
        <v>0</v>
      </c>
      <c r="G21" s="108">
        <f>SUM(G19:G20)</f>
        <v>0</v>
      </c>
      <c r="H21" s="108">
        <f>SUM(H19:H20)</f>
        <v>0</v>
      </c>
      <c r="I21" s="108">
        <f>SUM(I19:I20)</f>
        <v>0</v>
      </c>
      <c r="J21" s="108">
        <f>SUM(J19:J20)</f>
        <v>0</v>
      </c>
      <c r="K21" s="108">
        <f>SUM(K19:K20)</f>
        <v>0</v>
      </c>
      <c r="L21" s="108">
        <f>SUM(L19:L20)</f>
        <v>0</v>
      </c>
      <c r="M21" s="108">
        <f>SUM(M19:M20)</f>
        <v>0</v>
      </c>
      <c r="N21" s="108">
        <f>SUM(N19:N20)</f>
        <v>0</v>
      </c>
      <c r="O21" s="108">
        <f>SUM(O19:O20)</f>
        <v>0</v>
      </c>
      <c r="P21" s="107">
        <f t="shared" si="4"/>
        <v>0</v>
      </c>
    </row>
    <row r="22" spans="3:16" x14ac:dyDescent="0.3">
      <c r="C22" s="94" t="s">
        <v>105</v>
      </c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9">
        <f t="shared" si="4"/>
        <v>0</v>
      </c>
    </row>
    <row r="23" spans="3:16" ht="15" thickBot="1" x14ac:dyDescent="0.35">
      <c r="C23" s="94" t="s">
        <v>106</v>
      </c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9">
        <f t="shared" si="4"/>
        <v>0</v>
      </c>
    </row>
    <row r="24" spans="3:16" ht="15" thickBot="1" x14ac:dyDescent="0.35">
      <c r="C24" s="95" t="s">
        <v>69</v>
      </c>
      <c r="D24" s="108">
        <f>SUM(D22:D23)</f>
        <v>0</v>
      </c>
      <c r="E24" s="108">
        <f t="shared" ref="E24:O24" si="5">SUM(E22:E23)</f>
        <v>0</v>
      </c>
      <c r="F24" s="108">
        <f t="shared" si="5"/>
        <v>0</v>
      </c>
      <c r="G24" s="108">
        <f t="shared" si="5"/>
        <v>0</v>
      </c>
      <c r="H24" s="108">
        <f t="shared" si="5"/>
        <v>0</v>
      </c>
      <c r="I24" s="108">
        <f t="shared" si="5"/>
        <v>0</v>
      </c>
      <c r="J24" s="108">
        <f t="shared" si="5"/>
        <v>0</v>
      </c>
      <c r="K24" s="108">
        <f t="shared" si="5"/>
        <v>0</v>
      </c>
      <c r="L24" s="108">
        <f t="shared" si="5"/>
        <v>0</v>
      </c>
      <c r="M24" s="108">
        <f t="shared" si="5"/>
        <v>0</v>
      </c>
      <c r="N24" s="108">
        <f t="shared" si="5"/>
        <v>0</v>
      </c>
      <c r="O24" s="108">
        <f t="shared" si="5"/>
        <v>0</v>
      </c>
      <c r="P24" s="107">
        <f t="shared" si="4"/>
        <v>0</v>
      </c>
    </row>
    <row r="25" spans="3:16" x14ac:dyDescent="0.3">
      <c r="C25" s="100" t="s">
        <v>87</v>
      </c>
      <c r="D25" s="101">
        <f>D8-D9-D10-D15-D18-D21-D24</f>
        <v>0</v>
      </c>
      <c r="E25" s="101">
        <f>E8-E9-E10-E15-E18-E21-E24</f>
        <v>0</v>
      </c>
      <c r="F25" s="101">
        <f>F8-F9-F10-F15-F18-F21-F24</f>
        <v>0</v>
      </c>
      <c r="G25" s="101">
        <f>G8-G9-G10-G15-G18-G21-G24</f>
        <v>0</v>
      </c>
      <c r="H25" s="101">
        <f>H8-H9-H10-H15-H18-H21-H24</f>
        <v>0</v>
      </c>
      <c r="I25" s="101">
        <f>I8-I9-I10-I15-I18-I21-I24</f>
        <v>0</v>
      </c>
      <c r="J25" s="101">
        <f>J8-J9-J10-J15-J18-J21-J24</f>
        <v>0</v>
      </c>
      <c r="K25" s="101">
        <f>K8-K9-K10-K15-K18-K21-K24</f>
        <v>0</v>
      </c>
      <c r="L25" s="101">
        <f>L8-L9-L10-L15-L18-L21-L24</f>
        <v>0</v>
      </c>
      <c r="M25" s="101">
        <f>M8-M9-M10-M15-M18-M21-M24</f>
        <v>0</v>
      </c>
      <c r="N25" s="101">
        <f>N8-N9-N10-N15-N18-N21-N24</f>
        <v>0</v>
      </c>
      <c r="O25" s="101">
        <f>O8-O9-O10-O15-O18-O21-O24</f>
        <v>0</v>
      </c>
      <c r="P25" s="102">
        <f t="shared" si="4"/>
        <v>0</v>
      </c>
    </row>
    <row r="26" spans="3:16" x14ac:dyDescent="0.3">
      <c r="C26" s="100" t="s">
        <v>70</v>
      </c>
      <c r="D26" s="103" t="str">
        <f>IFERROR(D25/D8, "0%")</f>
        <v>0%</v>
      </c>
      <c r="E26" s="103" t="str">
        <f>IFERROR(E25/E8, "0%")</f>
        <v>0%</v>
      </c>
      <c r="F26" s="103" t="str">
        <f>IFERROR(F25/F8, "0%")</f>
        <v>0%</v>
      </c>
      <c r="G26" s="103" t="str">
        <f>IFERROR(G25/G8, "0%")</f>
        <v>0%</v>
      </c>
      <c r="H26" s="103" t="str">
        <f>IFERROR(H25/H8, "0%")</f>
        <v>0%</v>
      </c>
      <c r="I26" s="103" t="str">
        <f>IFERROR(I25/I8, "0%")</f>
        <v>0%</v>
      </c>
      <c r="J26" s="103" t="str">
        <f>IFERROR(J25/J8, "0%")</f>
        <v>0%</v>
      </c>
      <c r="K26" s="103" t="str">
        <f>IFERROR(K25/K8, "0%")</f>
        <v>0%</v>
      </c>
      <c r="L26" s="103" t="str">
        <f>IFERROR(L25/L8, "0%")</f>
        <v>0%</v>
      </c>
      <c r="M26" s="103" t="str">
        <f>IFERROR(M25/M8, "0%")</f>
        <v>0%</v>
      </c>
      <c r="N26" s="103" t="str">
        <f>IFERROR(N25/N8, "0%")</f>
        <v>0%</v>
      </c>
      <c r="O26" s="103" t="str">
        <f>IFERROR(O25/O8, "0%")</f>
        <v>0%</v>
      </c>
      <c r="P26" s="104" t="str">
        <f>IFERROR(P25/P8, "0%")</f>
        <v>0%</v>
      </c>
    </row>
    <row r="27" spans="3:16" x14ac:dyDescent="0.3">
      <c r="C27" s="94" t="s">
        <v>107</v>
      </c>
      <c r="D27" s="90">
        <v>0</v>
      </c>
      <c r="E27" s="90">
        <v>0</v>
      </c>
      <c r="F27" s="90">
        <v>0</v>
      </c>
      <c r="G27" s="90">
        <v>0</v>
      </c>
      <c r="H27" s="90">
        <v>0</v>
      </c>
      <c r="I27" s="90">
        <v>0</v>
      </c>
      <c r="J27" s="90">
        <v>0</v>
      </c>
      <c r="K27" s="90">
        <v>0</v>
      </c>
      <c r="L27" s="90">
        <v>0</v>
      </c>
      <c r="M27" s="90">
        <v>0</v>
      </c>
      <c r="N27" s="90">
        <v>0</v>
      </c>
      <c r="O27" s="90">
        <v>0</v>
      </c>
      <c r="P27" s="99">
        <f>SUM(D27:O27)</f>
        <v>0</v>
      </c>
    </row>
    <row r="28" spans="3:16" ht="15" thickBot="1" x14ac:dyDescent="0.35">
      <c r="C28" s="94" t="s">
        <v>108</v>
      </c>
      <c r="D28" s="90">
        <v>0</v>
      </c>
      <c r="E28" s="90">
        <v>0</v>
      </c>
      <c r="F28" s="90">
        <v>0</v>
      </c>
      <c r="G28" s="90">
        <v>0</v>
      </c>
      <c r="H28" s="90">
        <v>0</v>
      </c>
      <c r="I28" s="90">
        <v>0</v>
      </c>
      <c r="J28" s="90">
        <v>0</v>
      </c>
      <c r="K28" s="90">
        <v>0</v>
      </c>
      <c r="L28" s="90">
        <v>0</v>
      </c>
      <c r="M28" s="90">
        <v>0</v>
      </c>
      <c r="N28" s="90">
        <v>0</v>
      </c>
      <c r="O28" s="90">
        <v>0</v>
      </c>
      <c r="P28" s="99">
        <f t="shared" ref="P28:P29" si="6">SUM(D28:O28)</f>
        <v>0</v>
      </c>
    </row>
    <row r="29" spans="3:16" ht="15" thickBot="1" x14ac:dyDescent="0.35">
      <c r="C29" s="95" t="s">
        <v>88</v>
      </c>
      <c r="D29" s="108">
        <f>SUM(D27:D28)</f>
        <v>0</v>
      </c>
      <c r="E29" s="108">
        <f>SUM(E27:E28)</f>
        <v>0</v>
      </c>
      <c r="F29" s="108">
        <f>SUM(F27:F28)</f>
        <v>0</v>
      </c>
      <c r="G29" s="108">
        <f>SUM(G27:G28)</f>
        <v>0</v>
      </c>
      <c r="H29" s="108">
        <f>SUM(H27:H28)</f>
        <v>0</v>
      </c>
      <c r="I29" s="108">
        <f>SUM(I27:I28)</f>
        <v>0</v>
      </c>
      <c r="J29" s="108">
        <f>SUM(J27:J28)</f>
        <v>0</v>
      </c>
      <c r="K29" s="108">
        <f>SUM(K27:K28)</f>
        <v>0</v>
      </c>
      <c r="L29" s="108">
        <f>SUM(L27:L28)</f>
        <v>0</v>
      </c>
      <c r="M29" s="108">
        <f>SUM(M27:M28)</f>
        <v>0</v>
      </c>
      <c r="N29" s="108">
        <f>SUM(N27:N28)</f>
        <v>0</v>
      </c>
      <c r="O29" s="108">
        <f>SUM(O27:O28)</f>
        <v>0</v>
      </c>
      <c r="P29" s="107">
        <f t="shared" si="6"/>
        <v>0</v>
      </c>
    </row>
    <row r="30" spans="3:16" x14ac:dyDescent="0.3">
      <c r="C30" s="100" t="s">
        <v>89</v>
      </c>
      <c r="D30" s="101">
        <f>D25-D29</f>
        <v>0</v>
      </c>
      <c r="E30" s="101">
        <f>E25-E29</f>
        <v>0</v>
      </c>
      <c r="F30" s="101">
        <f>F25-F29</f>
        <v>0</v>
      </c>
      <c r="G30" s="101">
        <f>G25-G29</f>
        <v>0</v>
      </c>
      <c r="H30" s="101">
        <f>H25-H29</f>
        <v>0</v>
      </c>
      <c r="I30" s="101">
        <f>I25-I29</f>
        <v>0</v>
      </c>
      <c r="J30" s="101">
        <f>J25-J29</f>
        <v>0</v>
      </c>
      <c r="K30" s="101">
        <f>K25-K29</f>
        <v>0</v>
      </c>
      <c r="L30" s="101">
        <f>L25-L29</f>
        <v>0</v>
      </c>
      <c r="M30" s="101">
        <f>M25-M29</f>
        <v>0</v>
      </c>
      <c r="N30" s="101">
        <f>N25-N29</f>
        <v>0</v>
      </c>
      <c r="O30" s="101">
        <f>O25-O29</f>
        <v>0</v>
      </c>
      <c r="P30" s="102">
        <f>SUM(D30:O30)</f>
        <v>0</v>
      </c>
    </row>
    <row r="31" spans="3:16" ht="15" thickBot="1" x14ac:dyDescent="0.35">
      <c r="C31" s="100" t="s">
        <v>90</v>
      </c>
      <c r="D31" s="103" t="str">
        <f>IFERROR(D30/D8, "0%")</f>
        <v>0%</v>
      </c>
      <c r="E31" s="103" t="str">
        <f>IFERROR(E30/E8, "0%")</f>
        <v>0%</v>
      </c>
      <c r="F31" s="103" t="str">
        <f>IFERROR(F30/F8, "0%")</f>
        <v>0%</v>
      </c>
      <c r="G31" s="103" t="str">
        <f>IFERROR(G30/G8, "0%")</f>
        <v>0%</v>
      </c>
      <c r="H31" s="103" t="str">
        <f>IFERROR(H30/H8, "0%")</f>
        <v>0%</v>
      </c>
      <c r="I31" s="103" t="str">
        <f>IFERROR(I30/I8, "0%")</f>
        <v>0%</v>
      </c>
      <c r="J31" s="103" t="str">
        <f>IFERROR(J30/J8, "0%")</f>
        <v>0%</v>
      </c>
      <c r="K31" s="103" t="str">
        <f>IFERROR(K30/K8, "0%")</f>
        <v>0%</v>
      </c>
      <c r="L31" s="103" t="str">
        <f>IFERROR(L30/L8, "0%")</f>
        <v>0%</v>
      </c>
      <c r="M31" s="103" t="str">
        <f>IFERROR(M30/M8, "0%")</f>
        <v>0%</v>
      </c>
      <c r="N31" s="103" t="str">
        <f>IFERROR(N30/N8, "0%")</f>
        <v>0%</v>
      </c>
      <c r="O31" s="103" t="str">
        <f>IFERROR(O30/O8, "0%")</f>
        <v>0%</v>
      </c>
      <c r="P31" s="105" t="str">
        <f>IFERROR(P30/P8, "0%")</f>
        <v>0%</v>
      </c>
    </row>
    <row r="36" spans="15:18" ht="15" thickBot="1" x14ac:dyDescent="0.35"/>
    <row r="37" spans="15:18" x14ac:dyDescent="0.3">
      <c r="O37" s="109" t="s">
        <v>91</v>
      </c>
      <c r="P37" s="110"/>
    </row>
    <row r="38" spans="15:18" x14ac:dyDescent="0.3">
      <c r="O38" s="109" t="s">
        <v>93</v>
      </c>
      <c r="P38" s="99">
        <f>P8</f>
        <v>0</v>
      </c>
    </row>
    <row r="39" spans="15:18" x14ac:dyDescent="0.3">
      <c r="O39" s="109" t="s">
        <v>94</v>
      </c>
      <c r="P39" s="99">
        <f>P9+P10</f>
        <v>0</v>
      </c>
    </row>
    <row r="40" spans="15:18" ht="15" thickBot="1" x14ac:dyDescent="0.35">
      <c r="O40" s="109" t="s">
        <v>95</v>
      </c>
      <c r="P40" s="99">
        <f>P15+P18+P21+P24+P29</f>
        <v>0</v>
      </c>
    </row>
    <row r="41" spans="15:18" ht="15" thickBot="1" x14ac:dyDescent="0.35">
      <c r="O41" s="97" t="s">
        <v>92</v>
      </c>
      <c r="P41" s="107">
        <f>P37+P38-P39-P40</f>
        <v>0</v>
      </c>
    </row>
    <row r="42" spans="15:18" hidden="1" x14ac:dyDescent="0.3">
      <c r="R42" s="1"/>
    </row>
    <row r="46" spans="15:18" ht="15" customHeight="1" x14ac:dyDescent="0.3"/>
    <row r="50" spans="18:18" x14ac:dyDescent="0.3">
      <c r="R50" s="1"/>
    </row>
    <row r="51" spans="18:18" hidden="1" x14ac:dyDescent="0.3"/>
    <row r="52" spans="18:18" hidden="1" x14ac:dyDescent="0.3"/>
    <row r="53" spans="18:18" hidden="1" x14ac:dyDescent="0.3"/>
  </sheetData>
  <pageMargins left="0.7" right="0.7" top="0.75" bottom="0.75" header="0.3" footer="0.3"/>
  <pageSetup paperSize="9" orientation="portrait" horizontalDpi="4294967292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D2:I66"/>
  <sheetViews>
    <sheetView workbookViewId="0">
      <selection activeCell="J2" sqref="J2"/>
    </sheetView>
  </sheetViews>
  <sheetFormatPr baseColWidth="10" defaultRowHeight="14.4" x14ac:dyDescent="0.3"/>
  <cols>
    <col min="4" max="4" width="18.77734375" customWidth="1"/>
    <col min="5" max="6" width="11.6640625" bestFit="1" customWidth="1"/>
    <col min="7" max="8" width="12.109375" bestFit="1" customWidth="1"/>
    <col min="9" max="9" width="15.33203125" customWidth="1"/>
  </cols>
  <sheetData>
    <row r="2" spans="4:9" ht="15" thickBot="1" x14ac:dyDescent="0.35"/>
    <row r="3" spans="4:9" ht="15" thickBot="1" x14ac:dyDescent="0.35">
      <c r="D3" s="11"/>
      <c r="E3" s="22" t="s">
        <v>15</v>
      </c>
      <c r="F3" s="23"/>
      <c r="G3" s="24"/>
    </row>
    <row r="4" spans="4:9" x14ac:dyDescent="0.3">
      <c r="D4" s="12" t="s">
        <v>17</v>
      </c>
      <c r="E4" s="6" t="e">
        <f>#REF!-#REF!</f>
        <v>#REF!</v>
      </c>
      <c r="F4" s="7" t="e">
        <f>E4</f>
        <v>#REF!</v>
      </c>
      <c r="G4" s="8"/>
    </row>
    <row r="5" spans="4:9" x14ac:dyDescent="0.3">
      <c r="D5" s="13" t="s">
        <v>18</v>
      </c>
      <c r="E5" s="9">
        <v>45000</v>
      </c>
      <c r="F5" s="2" t="e">
        <f>#REF!</f>
        <v>#REF!</v>
      </c>
      <c r="G5" s="10"/>
    </row>
    <row r="6" spans="4:9" x14ac:dyDescent="0.3">
      <c r="D6" s="13"/>
      <c r="E6" s="9"/>
      <c r="F6" s="2"/>
      <c r="G6" s="10"/>
    </row>
    <row r="7" spans="4:9" x14ac:dyDescent="0.3">
      <c r="D7" s="13"/>
      <c r="E7" s="9"/>
      <c r="F7" s="2"/>
      <c r="G7" s="10"/>
    </row>
    <row r="8" spans="4:9" x14ac:dyDescent="0.3">
      <c r="D8" s="14" t="s">
        <v>22</v>
      </c>
      <c r="E8" s="25" t="e">
        <f>E4/E5</f>
        <v>#REF!</v>
      </c>
      <c r="F8" s="25" t="e">
        <f>F4/F5</f>
        <v>#REF!</v>
      </c>
      <c r="G8" s="26"/>
    </row>
    <row r="9" spans="4:9" ht="15" thickBot="1" x14ac:dyDescent="0.35">
      <c r="D9" s="15"/>
      <c r="E9" s="27"/>
      <c r="F9" s="28"/>
      <c r="G9" s="29"/>
    </row>
    <row r="13" spans="4:9" ht="15" thickBot="1" x14ac:dyDescent="0.35"/>
    <row r="14" spans="4:9" ht="15" thickBot="1" x14ac:dyDescent="0.35">
      <c r="E14" s="51" t="s">
        <v>15</v>
      </c>
      <c r="F14" s="52" t="s">
        <v>19</v>
      </c>
      <c r="G14" s="60" t="s">
        <v>16</v>
      </c>
      <c r="H14" s="52" t="s">
        <v>47</v>
      </c>
      <c r="I14" s="60" t="s">
        <v>48</v>
      </c>
    </row>
    <row r="15" spans="4:9" x14ac:dyDescent="0.3">
      <c r="D15" s="49" t="s">
        <v>17</v>
      </c>
      <c r="E15" s="6" t="e">
        <f>#REF!</f>
        <v>#REF!</v>
      </c>
      <c r="F15" s="6" t="e">
        <f>#REF!</f>
        <v>#REF!</v>
      </c>
      <c r="G15" s="6" t="e">
        <f>#REF!</f>
        <v>#REF!</v>
      </c>
      <c r="H15" s="6" t="e">
        <f>#REF!</f>
        <v>#REF!</v>
      </c>
      <c r="I15" s="39" t="e">
        <f>#REF!</f>
        <v>#REF!</v>
      </c>
    </row>
    <row r="16" spans="4:9" x14ac:dyDescent="0.3">
      <c r="D16" s="50" t="s">
        <v>18</v>
      </c>
      <c r="E16" s="9" t="e">
        <f>#REF!</f>
        <v>#REF!</v>
      </c>
      <c r="F16" s="9" t="e">
        <f>#REF!</f>
        <v>#REF!</v>
      </c>
      <c r="G16" s="9" t="e">
        <f>#REF!</f>
        <v>#REF!</v>
      </c>
      <c r="H16" s="9" t="e">
        <f>#REF!</f>
        <v>#REF!</v>
      </c>
      <c r="I16" s="37" t="e">
        <f>#REF!</f>
        <v>#REF!</v>
      </c>
    </row>
    <row r="17" spans="4:9" x14ac:dyDescent="0.3">
      <c r="D17" s="50" t="s">
        <v>20</v>
      </c>
      <c r="E17" s="9" t="e">
        <f>E15</f>
        <v>#REF!</v>
      </c>
      <c r="F17" s="2" t="e">
        <f>E17+F15</f>
        <v>#REF!</v>
      </c>
      <c r="G17" s="2" t="e">
        <f t="shared" ref="G17:I17" si="0">F17+G15</f>
        <v>#REF!</v>
      </c>
      <c r="H17" s="2" t="e">
        <f t="shared" si="0"/>
        <v>#REF!</v>
      </c>
      <c r="I17" s="10" t="e">
        <f t="shared" si="0"/>
        <v>#REF!</v>
      </c>
    </row>
    <row r="18" spans="4:9" ht="15" thickBot="1" x14ac:dyDescent="0.35">
      <c r="D18" s="55" t="s">
        <v>21</v>
      </c>
      <c r="E18" s="16" t="e">
        <f>E16</f>
        <v>#REF!</v>
      </c>
      <c r="F18" s="17" t="e">
        <f>E18+F16</f>
        <v>#REF!</v>
      </c>
      <c r="G18" s="17" t="e">
        <f t="shared" ref="G18:I18" si="1">F18+G16</f>
        <v>#REF!</v>
      </c>
      <c r="H18" s="17" t="e">
        <f t="shared" si="1"/>
        <v>#REF!</v>
      </c>
      <c r="I18" s="18" t="e">
        <f t="shared" si="1"/>
        <v>#REF!</v>
      </c>
    </row>
    <row r="19" spans="4:9" ht="15" thickBot="1" x14ac:dyDescent="0.35">
      <c r="D19" s="47" t="s">
        <v>22</v>
      </c>
      <c r="E19" s="58" t="e">
        <f>E15/E16</f>
        <v>#REF!</v>
      </c>
      <c r="F19" s="58" t="e">
        <f t="shared" ref="F19:I19" si="2">F15/F16</f>
        <v>#REF!</v>
      </c>
      <c r="G19" s="58" t="e">
        <f t="shared" si="2"/>
        <v>#REF!</v>
      </c>
      <c r="H19" s="58" t="e">
        <f t="shared" si="2"/>
        <v>#REF!</v>
      </c>
      <c r="I19" s="59" t="e">
        <f t="shared" si="2"/>
        <v>#REF!</v>
      </c>
    </row>
    <row r="20" spans="4:9" ht="15" thickBot="1" x14ac:dyDescent="0.35">
      <c r="D20" s="56" t="s">
        <v>23</v>
      </c>
      <c r="E20" s="57" t="e">
        <f>E17/E18</f>
        <v>#REF!</v>
      </c>
      <c r="F20" s="57" t="e">
        <f t="shared" ref="F20:I20" si="3">F17/F18</f>
        <v>#REF!</v>
      </c>
      <c r="G20" s="57" t="e">
        <f t="shared" si="3"/>
        <v>#REF!</v>
      </c>
      <c r="H20" s="57" t="e">
        <f t="shared" si="3"/>
        <v>#REF!</v>
      </c>
      <c r="I20" s="61" t="e">
        <f t="shared" si="3"/>
        <v>#REF!</v>
      </c>
    </row>
    <row r="23" spans="4:9" ht="15" thickBot="1" x14ac:dyDescent="0.35"/>
    <row r="24" spans="4:9" ht="15" thickBot="1" x14ac:dyDescent="0.35">
      <c r="E24" s="51" t="s">
        <v>15</v>
      </c>
      <c r="F24" s="52" t="s">
        <v>19</v>
      </c>
      <c r="G24" s="60" t="s">
        <v>16</v>
      </c>
      <c r="H24" s="52" t="s">
        <v>47</v>
      </c>
      <c r="I24" s="60" t="s">
        <v>48</v>
      </c>
    </row>
    <row r="25" spans="4:9" x14ac:dyDescent="0.3">
      <c r="D25" s="49" t="s">
        <v>17</v>
      </c>
      <c r="E25" s="6" t="e">
        <f>E15</f>
        <v>#REF!</v>
      </c>
      <c r="F25" s="6" t="e">
        <f t="shared" ref="F25:I25" si="4">F15</f>
        <v>#REF!</v>
      </c>
      <c r="G25" s="6" t="e">
        <f t="shared" si="4"/>
        <v>#REF!</v>
      </c>
      <c r="H25" s="6" t="e">
        <f t="shared" si="4"/>
        <v>#REF!</v>
      </c>
      <c r="I25" s="39" t="e">
        <f t="shared" si="4"/>
        <v>#REF!</v>
      </c>
    </row>
    <row r="26" spans="4:9" x14ac:dyDescent="0.3">
      <c r="D26" s="50" t="s">
        <v>18</v>
      </c>
      <c r="E26" s="9" t="e">
        <f>#REF!+#REF!+#REF!</f>
        <v>#REF!</v>
      </c>
      <c r="F26" s="9" t="e">
        <f>#REF!+#REF!+#REF!</f>
        <v>#REF!</v>
      </c>
      <c r="G26" s="9" t="e">
        <f>#REF!+#REF!+#REF!</f>
        <v>#REF!</v>
      </c>
      <c r="H26" s="9" t="e">
        <f>#REF!+#REF!+#REF!</f>
        <v>#REF!</v>
      </c>
      <c r="I26" s="37" t="e">
        <f>#REF!+#REF!+#REF!</f>
        <v>#REF!</v>
      </c>
    </row>
    <row r="27" spans="4:9" x14ac:dyDescent="0.3">
      <c r="D27" s="50" t="s">
        <v>20</v>
      </c>
      <c r="E27" s="9" t="e">
        <f>E25</f>
        <v>#REF!</v>
      </c>
      <c r="F27" s="2" t="e">
        <f>E27+F25</f>
        <v>#REF!</v>
      </c>
      <c r="G27" s="2" t="e">
        <f t="shared" ref="G27:I27" si="5">F27+G25</f>
        <v>#REF!</v>
      </c>
      <c r="H27" s="2" t="e">
        <f t="shared" si="5"/>
        <v>#REF!</v>
      </c>
      <c r="I27" s="10" t="e">
        <f t="shared" si="5"/>
        <v>#REF!</v>
      </c>
    </row>
    <row r="28" spans="4:9" ht="15" thickBot="1" x14ac:dyDescent="0.35">
      <c r="D28" s="55" t="s">
        <v>21</v>
      </c>
      <c r="E28" s="30" t="e">
        <f>E26</f>
        <v>#REF!</v>
      </c>
      <c r="F28" s="31" t="e">
        <f>E28+F26</f>
        <v>#REF!</v>
      </c>
      <c r="G28" s="31" t="e">
        <f t="shared" ref="G28:I28" si="6">F28+G26</f>
        <v>#REF!</v>
      </c>
      <c r="H28" s="31" t="e">
        <f t="shared" si="6"/>
        <v>#REF!</v>
      </c>
      <c r="I28" s="32" t="e">
        <f t="shared" si="6"/>
        <v>#REF!</v>
      </c>
    </row>
    <row r="29" spans="4:9" ht="15" thickBot="1" x14ac:dyDescent="0.35">
      <c r="D29" s="47" t="s">
        <v>45</v>
      </c>
      <c r="E29" s="58" t="e">
        <f>E25/E26</f>
        <v>#REF!</v>
      </c>
      <c r="F29" s="58" t="e">
        <f t="shared" ref="F29:I29" si="7">F25/F26</f>
        <v>#REF!</v>
      </c>
      <c r="G29" s="58" t="e">
        <f t="shared" si="7"/>
        <v>#REF!</v>
      </c>
      <c r="H29" s="58" t="e">
        <f t="shared" si="7"/>
        <v>#REF!</v>
      </c>
      <c r="I29" s="59" t="e">
        <f t="shared" si="7"/>
        <v>#REF!</v>
      </c>
    </row>
    <row r="30" spans="4:9" ht="15" thickBot="1" x14ac:dyDescent="0.35">
      <c r="D30" s="56" t="s">
        <v>46</v>
      </c>
      <c r="E30" s="57" t="e">
        <f>E27/E28</f>
        <v>#REF!</v>
      </c>
      <c r="F30" s="57" t="e">
        <f t="shared" ref="F30:I30" si="8">F27/F28</f>
        <v>#REF!</v>
      </c>
      <c r="G30" s="57" t="e">
        <f t="shared" si="8"/>
        <v>#REF!</v>
      </c>
      <c r="H30" s="57" t="e">
        <f t="shared" si="8"/>
        <v>#REF!</v>
      </c>
      <c r="I30" s="57" t="e">
        <f t="shared" si="8"/>
        <v>#REF!</v>
      </c>
    </row>
    <row r="32" spans="4:9" ht="15" thickBot="1" x14ac:dyDescent="0.35"/>
    <row r="33" spans="4:9" ht="15" thickBot="1" x14ac:dyDescent="0.35">
      <c r="E33" s="3" t="s">
        <v>15</v>
      </c>
      <c r="F33" s="4" t="s">
        <v>19</v>
      </c>
      <c r="G33" s="4" t="s">
        <v>16</v>
      </c>
      <c r="H33" s="4" t="s">
        <v>47</v>
      </c>
      <c r="I33" s="5" t="s">
        <v>48</v>
      </c>
    </row>
    <row r="34" spans="4:9" x14ac:dyDescent="0.3">
      <c r="D34" s="12" t="s">
        <v>17</v>
      </c>
      <c r="E34" s="6" t="e">
        <f>#REF!</f>
        <v>#REF!</v>
      </c>
      <c r="F34" s="7" t="e">
        <f>#REF!</f>
        <v>#REF!</v>
      </c>
      <c r="G34" s="7" t="e">
        <f>#REF!</f>
        <v>#REF!</v>
      </c>
      <c r="H34" s="7" t="e">
        <f>#REF!</f>
        <v>#REF!</v>
      </c>
      <c r="I34" s="8" t="e">
        <f>#REF!</f>
        <v>#REF!</v>
      </c>
    </row>
    <row r="35" spans="4:9" x14ac:dyDescent="0.3">
      <c r="D35" s="13" t="s">
        <v>18</v>
      </c>
      <c r="E35" s="9" t="e">
        <f>#REF!</f>
        <v>#REF!</v>
      </c>
      <c r="F35" s="2" t="e">
        <f>#REF!</f>
        <v>#REF!</v>
      </c>
      <c r="G35" s="2" t="e">
        <f>#REF!</f>
        <v>#REF!</v>
      </c>
      <c r="H35" s="2" t="e">
        <f>#REF!</f>
        <v>#REF!</v>
      </c>
      <c r="I35" s="10" t="e">
        <f>#REF!</f>
        <v>#REF!</v>
      </c>
    </row>
    <row r="36" spans="4:9" x14ac:dyDescent="0.3">
      <c r="D36" s="13" t="s">
        <v>20</v>
      </c>
      <c r="E36" s="9" t="e">
        <f>E34</f>
        <v>#REF!</v>
      </c>
      <c r="F36" s="2" t="e">
        <f>E36+F34</f>
        <v>#REF!</v>
      </c>
      <c r="G36" s="2" t="e">
        <f t="shared" ref="G36:I36" si="9">F36+G34</f>
        <v>#REF!</v>
      </c>
      <c r="H36" s="2" t="e">
        <f t="shared" si="9"/>
        <v>#REF!</v>
      </c>
      <c r="I36" s="10" t="e">
        <f t="shared" si="9"/>
        <v>#REF!</v>
      </c>
    </row>
    <row r="37" spans="4:9" ht="15" thickBot="1" x14ac:dyDescent="0.35">
      <c r="D37" s="38" t="s">
        <v>21</v>
      </c>
      <c r="E37" s="30" t="e">
        <f>E35</f>
        <v>#REF!</v>
      </c>
      <c r="F37" s="31" t="e">
        <f>E37+F35</f>
        <v>#REF!</v>
      </c>
      <c r="G37" s="31" t="e">
        <f t="shared" ref="G37:I37" si="10">F37+G35</f>
        <v>#REF!</v>
      </c>
      <c r="H37" s="31" t="e">
        <f t="shared" si="10"/>
        <v>#REF!</v>
      </c>
      <c r="I37" s="32" t="e">
        <f t="shared" si="10"/>
        <v>#REF!</v>
      </c>
    </row>
    <row r="38" spans="4:9" ht="15" thickBot="1" x14ac:dyDescent="0.35">
      <c r="D38" s="19" t="s">
        <v>22</v>
      </c>
      <c r="E38" s="68" t="e">
        <f>E34/E35</f>
        <v>#REF!</v>
      </c>
      <c r="F38" s="62" t="e">
        <f t="shared" ref="F38:I38" si="11">F34/F35</f>
        <v>#REF!</v>
      </c>
      <c r="G38" s="62" t="e">
        <f t="shared" si="11"/>
        <v>#REF!</v>
      </c>
      <c r="H38" s="62" t="e">
        <f t="shared" si="11"/>
        <v>#REF!</v>
      </c>
      <c r="I38" s="63" t="e">
        <f t="shared" si="11"/>
        <v>#REF!</v>
      </c>
    </row>
    <row r="39" spans="4:9" ht="15" thickBot="1" x14ac:dyDescent="0.35">
      <c r="D39" s="19" t="s">
        <v>23</v>
      </c>
      <c r="E39" s="68" t="e">
        <f>E36/E37</f>
        <v>#REF!</v>
      </c>
      <c r="F39" s="62" t="e">
        <f t="shared" ref="F39:I39" si="12">F36/F37</f>
        <v>#REF!</v>
      </c>
      <c r="G39" s="62" t="e">
        <f t="shared" si="12"/>
        <v>#REF!</v>
      </c>
      <c r="H39" s="62" t="e">
        <f t="shared" si="12"/>
        <v>#REF!</v>
      </c>
      <c r="I39" s="63" t="e">
        <f t="shared" si="12"/>
        <v>#REF!</v>
      </c>
    </row>
    <row r="41" spans="4:9" ht="15" thickBot="1" x14ac:dyDescent="0.35"/>
    <row r="42" spans="4:9" ht="15" thickBot="1" x14ac:dyDescent="0.35">
      <c r="E42" s="51" t="s">
        <v>15</v>
      </c>
      <c r="F42" s="52" t="s">
        <v>19</v>
      </c>
      <c r="G42" s="52" t="s">
        <v>16</v>
      </c>
      <c r="H42" s="52" t="s">
        <v>47</v>
      </c>
      <c r="I42" s="60" t="s">
        <v>48</v>
      </c>
    </row>
    <row r="43" spans="4:9" x14ac:dyDescent="0.3">
      <c r="D43" s="12" t="s">
        <v>17</v>
      </c>
      <c r="E43" s="66" t="e">
        <f>E34</f>
        <v>#REF!</v>
      </c>
      <c r="F43" s="7" t="e">
        <f t="shared" ref="F43:I43" si="13">F34</f>
        <v>#REF!</v>
      </c>
      <c r="G43" s="7" t="e">
        <f t="shared" si="13"/>
        <v>#REF!</v>
      </c>
      <c r="H43" s="7" t="e">
        <f t="shared" si="13"/>
        <v>#REF!</v>
      </c>
      <c r="I43" s="8" t="e">
        <f t="shared" si="13"/>
        <v>#REF!</v>
      </c>
    </row>
    <row r="44" spans="4:9" x14ac:dyDescent="0.3">
      <c r="D44" s="13" t="s">
        <v>18</v>
      </c>
      <c r="E44" s="42" t="e">
        <f>#REF!+#REF!+#REF!</f>
        <v>#REF!</v>
      </c>
      <c r="F44" s="2" t="e">
        <f>#REF!+#REF!+#REF!</f>
        <v>#REF!</v>
      </c>
      <c r="G44" s="2" t="e">
        <f>#REF!+#REF!+#REF!</f>
        <v>#REF!</v>
      </c>
      <c r="H44" s="2" t="e">
        <f>#REF!+#REF!+#REF!</f>
        <v>#REF!</v>
      </c>
      <c r="I44" s="10" t="e">
        <f>#REF!+#REF!+#REF!</f>
        <v>#REF!</v>
      </c>
    </row>
    <row r="45" spans="4:9" x14ac:dyDescent="0.3">
      <c r="D45" s="13" t="s">
        <v>20</v>
      </c>
      <c r="E45" s="42" t="e">
        <f>E36</f>
        <v>#REF!</v>
      </c>
      <c r="F45" s="2" t="e">
        <f t="shared" ref="F45:I45" si="14">F36</f>
        <v>#REF!</v>
      </c>
      <c r="G45" s="2" t="e">
        <f t="shared" si="14"/>
        <v>#REF!</v>
      </c>
      <c r="H45" s="2" t="e">
        <f t="shared" si="14"/>
        <v>#REF!</v>
      </c>
      <c r="I45" s="10" t="e">
        <f t="shared" si="14"/>
        <v>#REF!</v>
      </c>
    </row>
    <row r="46" spans="4:9" ht="15" thickBot="1" x14ac:dyDescent="0.35">
      <c r="D46" s="38" t="s">
        <v>21</v>
      </c>
      <c r="E46" s="67" t="e">
        <f>E44</f>
        <v>#REF!</v>
      </c>
      <c r="F46" s="31" t="e">
        <f>E46+F44</f>
        <v>#REF!</v>
      </c>
      <c r="G46" s="31" t="e">
        <f t="shared" ref="G46:I46" si="15">F46+G44</f>
        <v>#REF!</v>
      </c>
      <c r="H46" s="31" t="e">
        <f t="shared" si="15"/>
        <v>#REF!</v>
      </c>
      <c r="I46" s="32" t="e">
        <f t="shared" si="15"/>
        <v>#REF!</v>
      </c>
    </row>
    <row r="47" spans="4:9" ht="15" thickBot="1" x14ac:dyDescent="0.35">
      <c r="D47" s="19" t="s">
        <v>45</v>
      </c>
      <c r="E47" s="68" t="e">
        <f>E43/E44</f>
        <v>#REF!</v>
      </c>
      <c r="F47" s="62" t="e">
        <f t="shared" ref="F47:I47" si="16">F43/F44</f>
        <v>#REF!</v>
      </c>
      <c r="G47" s="62" t="e">
        <f t="shared" si="16"/>
        <v>#REF!</v>
      </c>
      <c r="H47" s="62" t="e">
        <f t="shared" si="16"/>
        <v>#REF!</v>
      </c>
      <c r="I47" s="63" t="e">
        <f t="shared" si="16"/>
        <v>#REF!</v>
      </c>
    </row>
    <row r="48" spans="4:9" ht="15" thickBot="1" x14ac:dyDescent="0.35">
      <c r="D48" s="19" t="s">
        <v>46</v>
      </c>
      <c r="E48" s="68" t="e">
        <f>E45/E46</f>
        <v>#REF!</v>
      </c>
      <c r="F48" s="62" t="e">
        <f t="shared" ref="F48:H48" si="17">F45/F46</f>
        <v>#REF!</v>
      </c>
      <c r="G48" s="62" t="e">
        <f t="shared" si="17"/>
        <v>#REF!</v>
      </c>
      <c r="H48" s="62" t="e">
        <f t="shared" si="17"/>
        <v>#REF!</v>
      </c>
      <c r="I48" s="63" t="e">
        <f>I45/I46</f>
        <v>#REF!</v>
      </c>
    </row>
    <row r="50" spans="4:9" ht="15" thickBot="1" x14ac:dyDescent="0.35"/>
    <row r="51" spans="4:9" ht="15" thickBot="1" x14ac:dyDescent="0.35">
      <c r="E51" s="51" t="s">
        <v>15</v>
      </c>
      <c r="F51" s="52" t="s">
        <v>19</v>
      </c>
      <c r="G51" s="52" t="s">
        <v>16</v>
      </c>
      <c r="H51" s="52" t="s">
        <v>47</v>
      </c>
      <c r="I51" s="60" t="s">
        <v>48</v>
      </c>
    </row>
    <row r="52" spans="4:9" x14ac:dyDescent="0.3">
      <c r="D52" s="12" t="s">
        <v>17</v>
      </c>
      <c r="E52" s="66" t="e">
        <f>#REF!</f>
        <v>#REF!</v>
      </c>
      <c r="F52" s="7" t="e">
        <f>#REF!</f>
        <v>#REF!</v>
      </c>
      <c r="G52" s="7" t="e">
        <f>#REF!</f>
        <v>#REF!</v>
      </c>
      <c r="H52" s="7" t="e">
        <f>#REF!</f>
        <v>#REF!</v>
      </c>
      <c r="I52" s="8" t="e">
        <f>#REF!</f>
        <v>#REF!</v>
      </c>
    </row>
    <row r="53" spans="4:9" x14ac:dyDescent="0.3">
      <c r="D53" s="13" t="s">
        <v>18</v>
      </c>
      <c r="E53" s="42" t="e">
        <f>#REF!</f>
        <v>#REF!</v>
      </c>
      <c r="F53" s="2" t="e">
        <f>#REF!</f>
        <v>#REF!</v>
      </c>
      <c r="G53" s="2" t="e">
        <f>#REF!</f>
        <v>#REF!</v>
      </c>
      <c r="H53" s="2" t="e">
        <f>#REF!</f>
        <v>#REF!</v>
      </c>
      <c r="I53" s="10" t="e">
        <f>#REF!</f>
        <v>#REF!</v>
      </c>
    </row>
    <row r="54" spans="4:9" x14ac:dyDescent="0.3">
      <c r="D54" s="13" t="s">
        <v>20</v>
      </c>
      <c r="E54" s="42" t="e">
        <f>E52</f>
        <v>#REF!</v>
      </c>
      <c r="F54" s="2" t="e">
        <f>E54+F52</f>
        <v>#REF!</v>
      </c>
      <c r="G54" s="2" t="e">
        <f t="shared" ref="G54:I54" si="18">F54+G52</f>
        <v>#REF!</v>
      </c>
      <c r="H54" s="2" t="e">
        <f t="shared" si="18"/>
        <v>#REF!</v>
      </c>
      <c r="I54" s="10" t="e">
        <f t="shared" si="18"/>
        <v>#REF!</v>
      </c>
    </row>
    <row r="55" spans="4:9" ht="15" thickBot="1" x14ac:dyDescent="0.35">
      <c r="D55" s="38" t="s">
        <v>21</v>
      </c>
      <c r="E55" s="67" t="e">
        <f>E53</f>
        <v>#REF!</v>
      </c>
      <c r="F55" s="31" t="e">
        <f>E55+F53</f>
        <v>#REF!</v>
      </c>
      <c r="G55" s="31" t="e">
        <f t="shared" ref="G55:I55" si="19">F55+G53</f>
        <v>#REF!</v>
      </c>
      <c r="H55" s="31" t="e">
        <f t="shared" si="19"/>
        <v>#REF!</v>
      </c>
      <c r="I55" s="32" t="e">
        <f t="shared" si="19"/>
        <v>#REF!</v>
      </c>
    </row>
    <row r="56" spans="4:9" ht="15" thickBot="1" x14ac:dyDescent="0.35">
      <c r="D56" s="19" t="s">
        <v>22</v>
      </c>
      <c r="E56" s="68" t="e">
        <f>E52/E53</f>
        <v>#REF!</v>
      </c>
      <c r="F56" s="62" t="e">
        <f t="shared" ref="F56:I56" si="20">F52/F53</f>
        <v>#REF!</v>
      </c>
      <c r="G56" s="62" t="e">
        <f t="shared" si="20"/>
        <v>#REF!</v>
      </c>
      <c r="H56" s="62" t="e">
        <f t="shared" si="20"/>
        <v>#REF!</v>
      </c>
      <c r="I56" s="63" t="e">
        <f t="shared" si="20"/>
        <v>#REF!</v>
      </c>
    </row>
    <row r="57" spans="4:9" ht="15" thickBot="1" x14ac:dyDescent="0.35">
      <c r="D57" s="19" t="s">
        <v>23</v>
      </c>
      <c r="E57" s="68" t="e">
        <f>E54/E55</f>
        <v>#REF!</v>
      </c>
      <c r="F57" s="62" t="e">
        <f t="shared" ref="F57:I57" si="21">F54/F55</f>
        <v>#REF!</v>
      </c>
      <c r="G57" s="62" t="e">
        <f t="shared" si="21"/>
        <v>#REF!</v>
      </c>
      <c r="H57" s="62" t="e">
        <f t="shared" si="21"/>
        <v>#REF!</v>
      </c>
      <c r="I57" s="63" t="e">
        <f t="shared" si="21"/>
        <v>#REF!</v>
      </c>
    </row>
    <row r="59" spans="4:9" ht="15" thickBot="1" x14ac:dyDescent="0.35"/>
    <row r="60" spans="4:9" ht="15" thickBot="1" x14ac:dyDescent="0.35">
      <c r="E60" s="51" t="s">
        <v>15</v>
      </c>
      <c r="F60" s="52" t="s">
        <v>19</v>
      </c>
      <c r="G60" s="52" t="s">
        <v>16</v>
      </c>
      <c r="H60" s="52" t="s">
        <v>47</v>
      </c>
      <c r="I60" s="60" t="s">
        <v>48</v>
      </c>
    </row>
    <row r="61" spans="4:9" x14ac:dyDescent="0.3">
      <c r="D61" s="12" t="s">
        <v>17</v>
      </c>
      <c r="E61" s="66" t="e">
        <f>E52</f>
        <v>#REF!</v>
      </c>
      <c r="F61" s="7" t="e">
        <f t="shared" ref="F61:I61" si="22">F52</f>
        <v>#REF!</v>
      </c>
      <c r="G61" s="7" t="e">
        <f t="shared" si="22"/>
        <v>#REF!</v>
      </c>
      <c r="H61" s="7" t="e">
        <f t="shared" si="22"/>
        <v>#REF!</v>
      </c>
      <c r="I61" s="8" t="e">
        <f t="shared" si="22"/>
        <v>#REF!</v>
      </c>
    </row>
    <row r="62" spans="4:9" x14ac:dyDescent="0.3">
      <c r="D62" s="13" t="s">
        <v>18</v>
      </c>
      <c r="E62" s="42" t="e">
        <f>#REF!+#REF!+#REF!</f>
        <v>#REF!</v>
      </c>
      <c r="F62" s="2" t="e">
        <f>#REF!+#REF!+#REF!</f>
        <v>#REF!</v>
      </c>
      <c r="G62" s="2" t="e">
        <f>#REF!+#REF!+#REF!</f>
        <v>#REF!</v>
      </c>
      <c r="H62" s="2" t="e">
        <f>#REF!+#REF!+#REF!</f>
        <v>#REF!</v>
      </c>
      <c r="I62" s="10" t="e">
        <f>#REF!+#REF!+#REF!</f>
        <v>#REF!</v>
      </c>
    </row>
    <row r="63" spans="4:9" x14ac:dyDescent="0.3">
      <c r="D63" s="13" t="s">
        <v>20</v>
      </c>
      <c r="E63" s="42" t="e">
        <f>E61</f>
        <v>#REF!</v>
      </c>
      <c r="F63" s="2" t="e">
        <f>E63+F61</f>
        <v>#REF!</v>
      </c>
      <c r="G63" s="2" t="e">
        <f t="shared" ref="G63:I63" si="23">F63+G61</f>
        <v>#REF!</v>
      </c>
      <c r="H63" s="2" t="e">
        <f t="shared" si="23"/>
        <v>#REF!</v>
      </c>
      <c r="I63" s="10" t="e">
        <f t="shared" si="23"/>
        <v>#REF!</v>
      </c>
    </row>
    <row r="64" spans="4:9" ht="15" thickBot="1" x14ac:dyDescent="0.35">
      <c r="D64" s="38" t="s">
        <v>21</v>
      </c>
      <c r="E64" s="44" t="e">
        <f>E62</f>
        <v>#REF!</v>
      </c>
      <c r="F64" s="17" t="e">
        <f>F62+E64</f>
        <v>#REF!</v>
      </c>
      <c r="G64" s="17" t="e">
        <f t="shared" ref="G64:I64" si="24">G62+F64</f>
        <v>#REF!</v>
      </c>
      <c r="H64" s="17" t="e">
        <f t="shared" si="24"/>
        <v>#REF!</v>
      </c>
      <c r="I64" s="18" t="e">
        <f t="shared" si="24"/>
        <v>#REF!</v>
      </c>
    </row>
    <row r="65" spans="4:9" ht="15" thickBot="1" x14ac:dyDescent="0.35">
      <c r="D65" s="19" t="s">
        <v>45</v>
      </c>
      <c r="E65" s="68" t="e">
        <f>E61/E62</f>
        <v>#REF!</v>
      </c>
      <c r="F65" s="62" t="e">
        <f t="shared" ref="F65:I65" si="25">F61/F62</f>
        <v>#REF!</v>
      </c>
      <c r="G65" s="62" t="e">
        <f t="shared" si="25"/>
        <v>#REF!</v>
      </c>
      <c r="H65" s="62" t="e">
        <f t="shared" si="25"/>
        <v>#REF!</v>
      </c>
      <c r="I65" s="63" t="e">
        <f t="shared" si="25"/>
        <v>#REF!</v>
      </c>
    </row>
    <row r="66" spans="4:9" ht="15" thickBot="1" x14ac:dyDescent="0.35">
      <c r="D66" s="48" t="s">
        <v>46</v>
      </c>
      <c r="E66" s="69" t="e">
        <f>E63/E64</f>
        <v>#REF!</v>
      </c>
      <c r="F66" s="64" t="e">
        <f t="shared" ref="F66:I66" si="26">F63/F64</f>
        <v>#REF!</v>
      </c>
      <c r="G66" s="64" t="e">
        <f t="shared" si="26"/>
        <v>#REF!</v>
      </c>
      <c r="H66" s="64" t="e">
        <f t="shared" si="26"/>
        <v>#REF!</v>
      </c>
      <c r="I66" s="65" t="e">
        <f t="shared" si="26"/>
        <v>#REF!</v>
      </c>
    </row>
  </sheetData>
  <phoneticPr fontId="3" type="noConversion"/>
  <pageMargins left="0.7" right="0.7" top="0.75" bottom="0.75" header="0.3" footer="0.3"/>
  <pageSetup paperSize="9" orientation="portrait" horizontalDpi="4294967292" verticalDpi="1200" r:id="rId1"/>
  <ignoredErrors>
    <ignoredError sqref="E44:I44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año 2 antiguo</vt:lpstr>
      <vt:lpstr>Año X</vt:lpstr>
      <vt:lpstr>RO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Yun Zhou Hu</dc:creator>
  <cp:lastModifiedBy>Zhou, Yun (MAD-UMW)</cp:lastModifiedBy>
  <dcterms:created xsi:type="dcterms:W3CDTF">2021-03-10T11:44:10Z</dcterms:created>
  <dcterms:modified xsi:type="dcterms:W3CDTF">2023-09-24T14:42:38Z</dcterms:modified>
</cp:coreProperties>
</file>